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CDKT" sheetId="1" r:id="rId1"/>
    <sheet name="KQKD" sheetId="2" r:id="rId2"/>
    <sheet name="LCTT" sheetId="3" r:id="rId3"/>
    <sheet name="VCSH" sheetId="4" r:id="rId4"/>
    <sheet name="TSCD" sheetId="5" r:id="rId5"/>
    <sheet name="Thuyetminh" sheetId="6" r:id="rId6"/>
  </sheets>
  <externalReferences>
    <externalReference r:id="rId9"/>
  </externalReferences>
  <definedNames/>
  <calcPr fullCalcOnLoad="1"/>
</workbook>
</file>

<file path=xl/comments3.xml><?xml version="1.0" encoding="utf-8"?>
<comments xmlns="http://schemas.openxmlformats.org/spreadsheetml/2006/main">
  <authors>
    <author>Mss Bay</author>
  </authors>
  <commentList>
    <comment ref="I8" authorId="0">
      <text>
        <r>
          <rPr>
            <sz val="8"/>
            <rFont val="Tahoma"/>
            <family val="0"/>
          </rPr>
          <t xml:space="preserve">Số liệu phần mềm Misa
</t>
        </r>
      </text>
    </comment>
  </commentList>
</comments>
</file>

<file path=xl/comments6.xml><?xml version="1.0" encoding="utf-8"?>
<comments xmlns="http://schemas.openxmlformats.org/spreadsheetml/2006/main">
  <authors>
    <author>Windows xp sp2 Full</author>
  </authors>
  <commentList>
    <comment ref="I127" authorId="0">
      <text>
        <r>
          <rPr>
            <b/>
            <sz val="8"/>
            <rFont val="Tahoma"/>
            <family val="0"/>
          </rPr>
          <t>Windows xp sp2 Full:</t>
        </r>
        <r>
          <rPr>
            <sz val="8"/>
            <rFont val="Tahoma"/>
            <family val="0"/>
          </rPr>
          <t xml:space="preserve">
chenh lech 3.055.272.896 </t>
        </r>
      </text>
    </comment>
    <comment ref="K127" authorId="0">
      <text>
        <r>
          <rPr>
            <b/>
            <sz val="8"/>
            <rFont val="Tahoma"/>
            <family val="0"/>
          </rPr>
          <t>Windows xp sp2 Full:</t>
        </r>
        <r>
          <rPr>
            <sz val="8"/>
            <rFont val="Tahoma"/>
            <family val="0"/>
          </rPr>
          <t xml:space="preserve">
chenh lech 3.055.272.896 </t>
        </r>
      </text>
    </comment>
  </commentList>
</comments>
</file>

<file path=xl/sharedStrings.xml><?xml version="1.0" encoding="utf-8"?>
<sst xmlns="http://schemas.openxmlformats.org/spreadsheetml/2006/main" count="867" uniqueCount="721">
  <si>
    <t>1</t>
  </si>
  <si>
    <t>2</t>
  </si>
  <si>
    <t>3</t>
  </si>
  <si>
    <t>4</t>
  </si>
  <si>
    <t>5</t>
  </si>
  <si>
    <t>100</t>
  </si>
  <si>
    <t>110</t>
  </si>
  <si>
    <t>111</t>
  </si>
  <si>
    <t>V.01</t>
  </si>
  <si>
    <t>112</t>
  </si>
  <si>
    <t>120</t>
  </si>
  <si>
    <t>V.02</t>
  </si>
  <si>
    <t>121</t>
  </si>
  <si>
    <t>129</t>
  </si>
  <si>
    <t>130</t>
  </si>
  <si>
    <t>V.03</t>
  </si>
  <si>
    <t>131</t>
  </si>
  <si>
    <t>132</t>
  </si>
  <si>
    <t>133</t>
  </si>
  <si>
    <t>134</t>
  </si>
  <si>
    <t>135</t>
  </si>
  <si>
    <t>139</t>
  </si>
  <si>
    <t>140</t>
  </si>
  <si>
    <t>141</t>
  </si>
  <si>
    <t>V.04</t>
  </si>
  <si>
    <t>149</t>
  </si>
  <si>
    <t>150</t>
  </si>
  <si>
    <t>151</t>
  </si>
  <si>
    <t>152</t>
  </si>
  <si>
    <t>154</t>
  </si>
  <si>
    <t>V.05</t>
  </si>
  <si>
    <t>158</t>
  </si>
  <si>
    <t>200</t>
  </si>
  <si>
    <t>210</t>
  </si>
  <si>
    <t>211</t>
  </si>
  <si>
    <t>212</t>
  </si>
  <si>
    <t>213</t>
  </si>
  <si>
    <t>V.06</t>
  </si>
  <si>
    <t>218</t>
  </si>
  <si>
    <t>V.07</t>
  </si>
  <si>
    <t>219</t>
  </si>
  <si>
    <t>220</t>
  </si>
  <si>
    <t>221</t>
  </si>
  <si>
    <t>V.08</t>
  </si>
  <si>
    <t>222</t>
  </si>
  <si>
    <t>223</t>
  </si>
  <si>
    <t>224</t>
  </si>
  <si>
    <t>V.09</t>
  </si>
  <si>
    <t>225</t>
  </si>
  <si>
    <t>226</t>
  </si>
  <si>
    <t>227</t>
  </si>
  <si>
    <t>V.10</t>
  </si>
  <si>
    <t>228</t>
  </si>
  <si>
    <t>229</t>
  </si>
  <si>
    <t>230</t>
  </si>
  <si>
    <t>V.11</t>
  </si>
  <si>
    <t>240</t>
  </si>
  <si>
    <t>V.12</t>
  </si>
  <si>
    <t>241</t>
  </si>
  <si>
    <t>242</t>
  </si>
  <si>
    <t>250</t>
  </si>
  <si>
    <t>251</t>
  </si>
  <si>
    <t>252</t>
  </si>
  <si>
    <t>258</t>
  </si>
  <si>
    <t>V.13</t>
  </si>
  <si>
    <t>259</t>
  </si>
  <si>
    <t>260</t>
  </si>
  <si>
    <t>261</t>
  </si>
  <si>
    <t>V.14</t>
  </si>
  <si>
    <t>262</t>
  </si>
  <si>
    <t>V.21</t>
  </si>
  <si>
    <t>268</t>
  </si>
  <si>
    <t>270</t>
  </si>
  <si>
    <t>300</t>
  </si>
  <si>
    <t>310</t>
  </si>
  <si>
    <t>311</t>
  </si>
  <si>
    <t>V.15</t>
  </si>
  <si>
    <t>312</t>
  </si>
  <si>
    <t>313</t>
  </si>
  <si>
    <t>314</t>
  </si>
  <si>
    <t>V.16</t>
  </si>
  <si>
    <t>315</t>
  </si>
  <si>
    <t>316</t>
  </si>
  <si>
    <t>V.17</t>
  </si>
  <si>
    <t>317</t>
  </si>
  <si>
    <t>318</t>
  </si>
  <si>
    <t>319</t>
  </si>
  <si>
    <t>V.18</t>
  </si>
  <si>
    <t>320</t>
  </si>
  <si>
    <t>323</t>
  </si>
  <si>
    <t>330</t>
  </si>
  <si>
    <t>331</t>
  </si>
  <si>
    <t>332</t>
  </si>
  <si>
    <t>V.19</t>
  </si>
  <si>
    <t>333</t>
  </si>
  <si>
    <t>334</t>
  </si>
  <si>
    <t>V.20</t>
  </si>
  <si>
    <t>335</t>
  </si>
  <si>
    <t>336</t>
  </si>
  <si>
    <t>337</t>
  </si>
  <si>
    <t>400</t>
  </si>
  <si>
    <t>410</t>
  </si>
  <si>
    <t>V.22</t>
  </si>
  <si>
    <t>411</t>
  </si>
  <si>
    <t>412</t>
  </si>
  <si>
    <t>413</t>
  </si>
  <si>
    <t>414</t>
  </si>
  <si>
    <t>415</t>
  </si>
  <si>
    <t>416</t>
  </si>
  <si>
    <t>417</t>
  </si>
  <si>
    <t>418</t>
  </si>
  <si>
    <t>419</t>
  </si>
  <si>
    <t>420</t>
  </si>
  <si>
    <t>421</t>
  </si>
  <si>
    <t>430</t>
  </si>
  <si>
    <t>432</t>
  </si>
  <si>
    <t>V.23</t>
  </si>
  <si>
    <t>433</t>
  </si>
  <si>
    <t>440</t>
  </si>
  <si>
    <t>24</t>
  </si>
  <si>
    <t>Tel: 38751250       Fax: 38752853</t>
  </si>
  <si>
    <t>Công ty Cổ phần Bến Xe Miền Tây</t>
  </si>
  <si>
    <t>395 Kinh Dương Vương, Phường An Lạc, Q.Bình Tân</t>
  </si>
  <si>
    <t>Báo cáo tài chính</t>
  </si>
  <si>
    <t>Mẫu số: Q-01d</t>
  </si>
  <si>
    <t>Chỉ tiêu</t>
  </si>
  <si>
    <t>Thuyết
minh</t>
  </si>
  <si>
    <t>Mã 
chỉ tiêu</t>
  </si>
  <si>
    <t>Số cuối kỳ</t>
  </si>
  <si>
    <t>Số đầu năm</t>
  </si>
  <si>
    <t>TÀI SẢN</t>
  </si>
  <si>
    <t>A - Tài sản ngắn hạn (100=110+120+130+140+150)</t>
  </si>
  <si>
    <t>I. Tiền và các khoản tương đương tiền</t>
  </si>
  <si>
    <t xml:space="preserve">1. Tiền </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</si>
  <si>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</si>
  <si>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</si>
  <si>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</si>
  <si>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</si>
  <si>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</si>
  <si>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</si>
  <si>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</si>
  <si>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</si>
  <si>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</si>
  <si>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</si>
  <si>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</si>
  <si>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</si>
  <si>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</si>
  <si>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</si>
  <si>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</si>
  <si>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</si>
  <si>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</si>
  <si>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</si>
  <si>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</si>
  <si>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B - Tài sản dài hạn (200=210+220+240+250+260)</t>
  </si>
  <si>
    <t>I - Các khoản phải thu dài hạn</t>
  </si>
  <si>
    <t>1. Phải thu dài hạn của khách hàng</t>
  </si>
  <si>
    <t>2. Vốn kinh doanh ở đơn vị trực thuộc</t>
  </si>
  <si>
    <t>3. Phải thu dài hạn nội bộ</t>
  </si>
  <si>
    <t>4. Phải thu dài hạn khác</t>
  </si>
  <si>
    <t>5. Dự phòng phải thu dài hạn khó đòi (*)</t>
  </si>
  <si>
    <t>II - Tài sản cố định</t>
  </si>
  <si>
    <t>1. Tài sản cố định hữu hình</t>
  </si>
  <si>
    <t>- Giá trị hao mòn luỹ kế (*)</t>
  </si>
  <si>
    <t>2. Tài sản cố định thuê tài chính</t>
  </si>
  <si>
    <t>3. Tài sản cố định vô hình</t>
  </si>
  <si>
    <t>4. Chi phí xây dựng cơ bản dở dang</t>
  </si>
  <si>
    <t>III. Bất động sản đầu tư</t>
  </si>
  <si>
    <t>- Giá trị hao mòn lũy kế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</si>
  <si>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</si>
  <si>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</si>
  <si>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</si>
  <si>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</si>
  <si>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</si>
  <si>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</si>
  <si>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</si>
  <si>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</si>
  <si>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</si>
  <si>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A - Nợ phải trả (300=310+330)</t>
  </si>
  <si>
    <t>I. Nợ ngắn hạn</t>
  </si>
  <si>
    <t>1. Vay và nợ ngắn hạn</t>
  </si>
  <si>
    <t>2. Phải trả cho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</si>
  <si>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</si>
  <si>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</si>
  <si>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</si>
  <si>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</si>
  <si>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</si>
  <si>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</si>
  <si>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</si>
  <si>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</si>
  <si>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11.Quỹ khen thưởng, phúc lợi, quỹ thưởng Ban điều hành</t>
  </si>
  <si>
    <t>II. Nợ dài hạn</t>
  </si>
  <si>
    <t>1. Phải trả dài hạn người bán</t>
  </si>
  <si>
    <t>2. Phải trả dài hạn nội bộ</t>
  </si>
  <si>
    <t>3. Phải trả dài hạn khác</t>
  </si>
  <si>
    <t xml:space="preserve">4. Vay và nợ dài hạn </t>
  </si>
  <si>
    <t>5. Thuế thu nhập hoãn lại phải trả</t>
  </si>
  <si>
    <t>6. Dự phòng trợ cấp mất việc làm</t>
  </si>
  <si>
    <t>7. Dự phòng phải trả dài hạn</t>
  </si>
  <si>
    <t>B -  Nguồn vốn chủ sở hữu (400=410+430)</t>
  </si>
  <si>
    <t>I.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</si>
  <si>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</si>
  <si>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</si>
  <si>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</si>
  <si>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</si>
  <si>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</si>
  <si>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</si>
  <si>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</si>
  <si>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</si>
  <si>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</si>
  <si>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</si>
  <si>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</si>
  <si>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</si>
  <si>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1.Nguồn kinh phí</t>
  </si>
  <si>
    <t>2. Nguồn kinh phí đã hình thành TSCĐ</t>
  </si>
  <si>
    <t>1. Tài sản thuê ngoài</t>
  </si>
  <si>
    <t>2. Vật tư, hàng hoá nhận giữ hộ, nhận gia công</t>
  </si>
  <si>
    <t>3. Hàng hoá nhận bán hộ, nhận ký gửi, ký cược</t>
  </si>
  <si>
    <t>4. Nợ khó đòi đã xử lý</t>
  </si>
  <si>
    <t>5. Ngoại tệ các loại</t>
  </si>
  <si>
    <t>6. Dự toán chi sự nghiệp, dự án</t>
  </si>
  <si>
    <t>Nguyên giá</t>
  </si>
  <si>
    <t xml:space="preserve"> TỔNG CỘNG TÀI SẢN (270=100+200)</t>
  </si>
  <si>
    <t>NGUỒN VỐN</t>
  </si>
  <si>
    <t>9.Quỹ phát triển khoa học và công nghệ</t>
  </si>
  <si>
    <t>8.Doanh thu chưa thực hiện</t>
  </si>
  <si>
    <t>12. Qũy hỗ trợ sắp xếp doanh nghiệp</t>
  </si>
  <si>
    <t>C. Lợi ích cổ đông thiểu số</t>
  </si>
  <si>
    <t>TỔNG CỘNG NGUỒN VỐN (440=300+400)</t>
  </si>
  <si>
    <t>Các chỉ tiêu ngoài bảng</t>
  </si>
  <si>
    <t xml:space="preserve">            BẢNG CÂN ĐỐI KẾ TOÁN</t>
  </si>
  <si>
    <t xml:space="preserve">                   Tổng Giám đốc</t>
  </si>
  <si>
    <t>Quý 3 năm 2012</t>
  </si>
  <si>
    <t xml:space="preserve">         Tại ngày 30/09/2012</t>
  </si>
  <si>
    <t xml:space="preserve">  Kiều Nam Thành</t>
  </si>
  <si>
    <t xml:space="preserve">  Võ Thị Bảy                                     Đặng Nguyên Nguyên Huân</t>
  </si>
  <si>
    <t xml:space="preserve">        Người lập biểu                                        Kế toán trưởng</t>
  </si>
  <si>
    <t>395 Kinh Dương Vương, Phường An Lạc, Quận Bình Tân</t>
  </si>
  <si>
    <t xml:space="preserve">                               Báo cáo Tài chính</t>
  </si>
  <si>
    <t xml:space="preserve">                                Qúy 3 năm 2012</t>
  </si>
  <si>
    <t>Tel:  38751250                  Fax: 38752853</t>
  </si>
  <si>
    <t xml:space="preserve">                                  Mẫu số: Q-03d</t>
  </si>
  <si>
    <t xml:space="preserve">BÁO CÁO LƯU CHUYỂN TIỀN TỆ </t>
  </si>
  <si>
    <t>Mã
số</t>
  </si>
  <si>
    <t>Lũy kế từ đầu năm đến cuối quý này (Năm nay)</t>
  </si>
  <si>
    <t>Lũy kế từ đầu năm đến cuối quý này (Năm trước)</t>
  </si>
  <si>
    <t>I. Lưu chuyển tiền tệ từ hoạt động kinh doanh</t>
  </si>
  <si>
    <t>1.Tiền thu từ bán hàng, cung cấp dịch vụ và doanh thu khác</t>
  </si>
  <si>
    <t>2.Tiền chi trả cho người cung cấp hàng hóa và dịch vụ</t>
  </si>
  <si>
    <t>3.Tiền chi trả cho người lao động</t>
  </si>
  <si>
    <t>4.Tiền chi trả lãi vay</t>
  </si>
  <si>
    <t>5.Tiền chi nộp thuế Thu nhập doanh nghiệp</t>
  </si>
  <si>
    <t>6.Tiền thu khác từ hoạt động kinh doanh</t>
  </si>
  <si>
    <t>7.Tiền chi khác cho hoạt động kinh doanh</t>
  </si>
  <si>
    <t>Lưu chuyển tiền thuần từ hoạt hoạt động kinh doanh</t>
  </si>
  <si>
    <t>II.Lưu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</si>
  <si>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</si>
  <si>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</si>
  <si>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</si>
  <si>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 xml:space="preserve">4.Tiền thu hồi cho vay, bán lại các công cụ nợ của đơn vị khác </t>
  </si>
  <si>
    <t>5.Tiền chi đầu tư góp vốn vào đơn vị khác</t>
  </si>
  <si>
    <t>6.Tiền thu hồi đầu tư góp vốn vào đơn vị khác</t>
  </si>
  <si>
    <t>7.Tiền thu lãi cho vay, cổ tức và lợi nhuận được chia</t>
  </si>
  <si>
    <t>Lưu chuyển tiền thuần từ hoạt hoạt động đầu tư</t>
  </si>
  <si>
    <t>III.Lưu chuyển tiền từ hoạt động tài chính</t>
  </si>
  <si>
    <t>1.Tiền thu từ phát hành cổ phiếu, nhận vốn góp của chủ sở hữu</t>
  </si>
  <si>
    <t>2.Tiền chi trả vốn góp cho các chủ sở hữu, mua lại cổ phiếu DN phát hành</t>
  </si>
  <si>
    <t>3.Tiền vay ngắn hạn, dài hạn nhận được</t>
  </si>
  <si>
    <t>4.Tiền chi trả nợ gốc vay</t>
  </si>
  <si>
    <t>5.Tiền chi trả nợ thuê tài chính</t>
  </si>
  <si>
    <t>6.Cổ tức, lợi nhuận đã trả cho chủ sở hữu</t>
  </si>
  <si>
    <t xml:space="preserve">Lưu chuyển tiền từ hoạt động tài chính </t>
  </si>
  <si>
    <t>Lưu chuyển tiền thuần trong kỳ (50=20+30+40)</t>
  </si>
  <si>
    <t>Tiền và tương đương tiền đầu kỳ</t>
  </si>
  <si>
    <t>Ảnh hưởng của thay đổi tỷ giá hối đoái quy đổi ngoại tệ</t>
  </si>
  <si>
    <t>Tiền và tương đương tiền cuối kỳ (70=50+60+61)</t>
  </si>
  <si>
    <t>VII.34</t>
  </si>
  <si>
    <t xml:space="preserve">       Người lập biểu                                     Kế toán trưởng</t>
  </si>
  <si>
    <t>Tổng giám đốc</t>
  </si>
  <si>
    <t xml:space="preserve">         Võ Thị Bảy                                 Đặng Nguyễn Nguyên Huân</t>
  </si>
  <si>
    <t>Kiều Nam Thành</t>
  </si>
  <si>
    <t xml:space="preserve">        THUYẾT MINH BÁO CÁO TÀI CHÍNH</t>
  </si>
  <si>
    <t>Bảng đối chiếu biến động của vốn chủ sở hữu:</t>
  </si>
  <si>
    <t>Khoản mục</t>
  </si>
  <si>
    <t>Vốn đầu tư chủ sở hữu</t>
  </si>
  <si>
    <t xml:space="preserve">Quỹ đầu tư phát triển </t>
  </si>
  <si>
    <t>Quỹ dự phòng tài chính</t>
  </si>
  <si>
    <t>Quỹ khác thuộc vốn CSH</t>
  </si>
  <si>
    <t>LNST chưa phân phối</t>
  </si>
  <si>
    <t>Cộng</t>
  </si>
  <si>
    <t>Ngày 01/01/2012</t>
  </si>
  <si>
    <r>
      <t xml:space="preserve">-Lãi trong kỳ </t>
    </r>
    <r>
      <rPr>
        <sz val="10"/>
        <rFont val="Times New Roman"/>
        <family val="1"/>
      </rPr>
      <t>(từ T01-&gt;9/2012)</t>
    </r>
  </si>
  <si>
    <t>-Thuế TNDN</t>
  </si>
  <si>
    <t>-Trích quỹ khen thưởng, phúc lợi</t>
  </si>
  <si>
    <t>Ngày 30/09/2012</t>
  </si>
  <si>
    <t>Mẫu số: Q-02d</t>
  </si>
  <si>
    <t>BÁO CÁO KẾT QUẢ KINH DOANH</t>
  </si>
  <si>
    <t>Từ ngày 01/07/2012 đến 30/09/2012</t>
  </si>
  <si>
    <t xml:space="preserve"> Đơn vị tính: VNĐ</t>
  </si>
  <si>
    <t>Quý này
năm nay</t>
  </si>
  <si>
    <t>Quý này
năm trước</t>
  </si>
  <si>
    <t xml:space="preserve">Số lũy kế
 từ đầu năm 
đến cuối  
quý này
 (Năm nay)
</t>
  </si>
  <si>
    <t xml:space="preserve">Số lũy kế
 từ đầu năm 
đến cuối  
quý này
 (Năm trước)
</t>
  </si>
  <si>
    <t>1.Doanh thu bán hàng và cung cấp dịch vụ</t>
  </si>
  <si>
    <t>01</t>
  </si>
  <si>
    <t>VI.25</t>
  </si>
  <si>
    <t>2. Các khoản giảm trừ doanh thu</t>
  </si>
  <si>
    <t>02</t>
  </si>
  <si>
    <t xml:space="preserve">3. Doanh thu thuần về bán hàng và CCDV </t>
  </si>
  <si>
    <t>10</t>
  </si>
  <si>
    <t>4. Giá vốn hàng bán</t>
  </si>
  <si>
    <t>11</t>
  </si>
  <si>
    <t>VI.27</t>
  </si>
  <si>
    <t>5. Lợi nhuận gộp về bán hàng và CCDV</t>
  </si>
  <si>
    <t>20</t>
  </si>
  <si>
    <t>6. Doanh thu hoạt động tài chính</t>
  </si>
  <si>
    <t>21</t>
  </si>
  <si>
    <t>VI.26</t>
  </si>
  <si>
    <t>7. Chi phí tài chính</t>
  </si>
  <si>
    <t>22</t>
  </si>
  <si>
    <t>VI.28</t>
  </si>
  <si>
    <t xml:space="preserve">         - Trong đó: Chi phí lãi vay</t>
  </si>
  <si>
    <t>23</t>
  </si>
  <si>
    <t>8. Chi phí bán hàng</t>
  </si>
  <si>
    <t>9. Chi phí quản lý doanh nghiệp</t>
  </si>
  <si>
    <t>25</t>
  </si>
  <si>
    <t>10. Lợi nhuận thuần từ hoạt động KD</t>
  </si>
  <si>
    <t>30</t>
  </si>
  <si>
    <t>11.Thu nhập khác</t>
  </si>
  <si>
    <t>31</t>
  </si>
  <si>
    <t>12.Chi phí khác</t>
  </si>
  <si>
    <t>32</t>
  </si>
  <si>
    <t>13.Lợi nhuận khác (40 = 31 - 32)</t>
  </si>
  <si>
    <t>40</t>
  </si>
  <si>
    <t xml:space="preserve">14.Tổng lợi nhuận kế toán trước thuế </t>
  </si>
  <si>
    <t>50</t>
  </si>
  <si>
    <t>15.Chi phí thuế TNDN hiện hành</t>
  </si>
  <si>
    <t>51</t>
  </si>
  <si>
    <t>VI.30</t>
  </si>
  <si>
    <t>16.Chi phí thuế TNDN hoãn lại</t>
  </si>
  <si>
    <t>52</t>
  </si>
  <si>
    <t>17.Lợi nhuận sau thuế TNDN</t>
  </si>
  <si>
    <t>60</t>
  </si>
  <si>
    <t>18.Lãi cơ bản trên cổ phiếu (*)</t>
  </si>
  <si>
    <t>70</t>
  </si>
  <si>
    <t xml:space="preserve">     Người lập biểu                                         Kế toán trưởng</t>
  </si>
  <si>
    <t>Tổng Giám đốc</t>
  </si>
  <si>
    <t xml:space="preserve">      Võ Thị Bảy                         </t>
  </si>
  <si>
    <t>Đặng Nguyễn Nguyên Huân</t>
  </si>
  <si>
    <t xml:space="preserve"> Kiều Nam Thành</t>
  </si>
  <si>
    <t>THUYẾT MINH BÁO CÁO TÀI CHÍNH</t>
  </si>
  <si>
    <t>Tăng giảm tài sản cố định hữu hình: (Phụ lục 01)</t>
  </si>
  <si>
    <t>Nhà cửa</t>
  </si>
  <si>
    <t>Máy móc thiết bị</t>
  </si>
  <si>
    <t>Phương tiện vận tải, truyền dẫn</t>
  </si>
  <si>
    <t>Thiết bị, dụng cụ quản lý</t>
  </si>
  <si>
    <t>Số dư đầu kỳ</t>
  </si>
  <si>
    <t>- Mua trong kỳ</t>
  </si>
  <si>
    <t>- Đầu tư XDCB hoàn thành</t>
  </si>
  <si>
    <t>- Thanh lý, nhượng bán</t>
  </si>
  <si>
    <t>- Giảm khác</t>
  </si>
  <si>
    <t>Số dư cuối kỳ</t>
  </si>
  <si>
    <t>Giá trị hao mòn lũy kế</t>
  </si>
  <si>
    <t>- Khấu hao tăng trong kỳ</t>
  </si>
  <si>
    <t>- Khấu hao giảm trong kỳ</t>
  </si>
  <si>
    <t>Giá trị còn lại của TSCĐ-HH</t>
  </si>
  <si>
    <t>Đầu kỳ: Tại ngày 01/01/2012</t>
  </si>
  <si>
    <t>Cuối kỳ: Tại ngày 30/09/2012</t>
  </si>
  <si>
    <t xml:space="preserve">* Giaù trò coøn laïi cuûa TSCÑHH ñaõ duøng ñeå theá chaáp, caàm coá ñaûm baûo caùc khoaûn vay (VNÑ):   </t>
  </si>
  <si>
    <t xml:space="preserve">* Nguyeân giaù taøi saûn coá ñònh cuoái naêm chôø thanh lyù: </t>
  </si>
  <si>
    <t>* Caùc cam keát veà vieäc mua, baùn taøi saûn coá ñònh höõu hình coù giaù trò lôùn trong töông lai: khoâng.</t>
  </si>
  <si>
    <t xml:space="preserve">* Caùc thay ñoåi khaùc veà Taøi saûn coá ñònh höõu hình: khoâng. </t>
  </si>
  <si>
    <t>Tăng giảm tài sản cố định vô hình: (phụ lục 02)</t>
  </si>
  <si>
    <t>Giá trị lợi thế kinh doanh của DN</t>
  </si>
  <si>
    <t>Phần mềm quản lý Bến Xe</t>
  </si>
  <si>
    <t>Phần Mềm Windows</t>
  </si>
  <si>
    <t>Website cty
CP BXMT</t>
  </si>
  <si>
    <t>Hệ thống quản lý chất lượng ISO 9001:2008</t>
  </si>
  <si>
    <t>Tài sản vô hình khác</t>
  </si>
  <si>
    <t>- Mua trong naêm</t>
  </si>
  <si>
    <t>- Ñaàu tö XDCB hoaøn thaønh</t>
  </si>
  <si>
    <t>- Thanh lyù, nhöôïng baùn</t>
  </si>
  <si>
    <t>Tăng trong kỳ</t>
  </si>
  <si>
    <t>Khấu hao tăng trong kỳ</t>
  </si>
  <si>
    <t>- Khaáu hao giaûm trong naêm</t>
  </si>
  <si>
    <t>Giá trị còn lại</t>
  </si>
  <si>
    <t xml:space="preserve">    THUYẾT MINH BÁO CÁO TÀI CHÍNH</t>
  </si>
  <si>
    <t>I.</t>
  </si>
  <si>
    <t>ĐẶC ĐIỂM HOẠT ĐỘNG CỦA DOANH NGHIỆP</t>
  </si>
  <si>
    <t>Hình thức sở hữu vốn: Công ty Cổ phần</t>
  </si>
  <si>
    <t>Công ty Cổ phần Bến xe Miền Tây được thành lập theo giấy phép kinh doanh số 4103004698 do Sở Kế hoạch và Đầu tư TP. Hồ Chí Minh cấp ngày 03 tháng 05 năm 2006, đăng ký thay đổi lần thứ nhất ngày 09 tháng 08 năm 2006.</t>
  </si>
  <si>
    <t>Giấy chứng nhận đăng ký Doanh nghiệp Công ty Cổ phần Bến Xe Miền Tây. 
Mã số doanh nghiệp: 0301121128
Đăng ký thay đổi lần thứ 2:  Ngày 24 tháng 10 năm 2011.</t>
  </si>
  <si>
    <t>Tính đến ngày 30 tháng 09 năm 2012, vốn điều lệ của Công ty là: 25.000.000.000đồng</t>
  </si>
  <si>
    <t>Trụ sở hoạt động của Công ty : Số 395 Kinh Dương Vương - Phường An Lạc - Quận Bình Tân - TP. Hồ Chí Minh</t>
  </si>
  <si>
    <t>Lĩnh vực kinh doanh: Dịch vụ giao thông.</t>
  </si>
  <si>
    <t>Ngành nghề kinh doanh</t>
  </si>
  <si>
    <t xml:space="preserve">Hoạt động chính của Công ty: </t>
  </si>
  <si>
    <t>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nghỉ trọ. Dịch vụ bốc xếp hàng hóa và lưu đậu qua đêm của phương tiện vận tải. Dịch vụ giữ xe hai bánh. Kinh doanh vận tải khách theo hợp đồng.</t>
  </si>
  <si>
    <t>Đặc điểm hoạt động trong năm tài chính có ảnh hưởng đến báo cáo tài chính: không có</t>
  </si>
  <si>
    <t>Tổng số cán bộ, công nhân viên</t>
  </si>
  <si>
    <t>Tổng số cán bộ, công nhân viên của Công ty: 171 người.</t>
  </si>
  <si>
    <t>Trong đó: Nhân viên quản lý: 16 người.</t>
  </si>
  <si>
    <t>II</t>
  </si>
  <si>
    <t>NIÊN ĐỘ KẾ TOÁN, ĐƠN VỊ TIỀN TỆ SỬ DỤNG TRONG KẾ TOÁN</t>
  </si>
  <si>
    <t>Niên độ kế toán</t>
  </si>
  <si>
    <t>Niên độ kế toán bắt đầu từ ngày 01 tháng 01 và kết thúc ngày 31 tháng 12 hằng năm.</t>
  </si>
  <si>
    <t>Đơn vị tiền tệ sử dụng trong kế toán</t>
  </si>
  <si>
    <t xml:space="preserve">Đồng Việt Nam (VNĐ)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</si>
  <si>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</si>
  <si>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</si>
  <si>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</si>
  <si>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t>
  </si>
  <si>
    <t>Tuyên bố về việc tuân thủ chuẩn mực kế toán và chế độ kế toán Việt Nam</t>
  </si>
  <si>
    <t xml:space="preserve">Chúng tôi đã thực hiện công việc kế toán theo quy định của Nhà nước Việt Nam về chế độ kế toán, chuẩn mực kế toán Việt Nam; phù hợp với những chuẩn mực kế toán quốc tế và những thông lệ kế toán được Nhà nước Việt Nam thừa nhận. </t>
  </si>
  <si>
    <t>Việc lựa chọn số liệu và thông tin cần phải trình bày trong Bản Thuyết Minh Báo Cáo Tài Chính được thực hiện theo nguyên tắc trọng yếu qui định tại Chuẩn mực số 21 - Trình bày Báo Cáo Tài Chính.</t>
  </si>
  <si>
    <t>Báo cáo tài chính đã được trình bày một cách trung thực và hợp lý tình hình tài chính, kết quả kinh doanh và các luồng tiền của doanh nghiệp. Để đảm bảo yêu cầu trung thực và hợp lý, các báo cáo tài chính được lập và trình bày trên cơ sở tuân thủ và phù hợp với các Chuẩn mực kế toán, Chế độ kế toán Việt Nam và các quy định có liên quan hiện hành.</t>
  </si>
  <si>
    <t>Hình thức kế toán áp dụng</t>
  </si>
  <si>
    <t>Hình thức sổ kế toán áp dụng: Chứng từ ghi sổ</t>
  </si>
  <si>
    <t>IV</t>
  </si>
  <si>
    <t>CÁC CHÍNH SÁCH KẾ TOÁN ÁP DỤNG</t>
  </si>
  <si>
    <t xml:space="preserve">Nguyên tắc ghi nhận các khoản tiền và phương pháp chuyển đổi ngoại tệ </t>
  </si>
  <si>
    <t>Tiền và các khoản tương đương tiền bao gồm 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</si>
  <si>
    <t>Nguyên tắc ghi nhận các khoản phải thu thương mại và phải thu khác</t>
  </si>
  <si>
    <t>Các khoản phải thu được trình bày trên báo cáo tài chính theo giá trị gốc.</t>
  </si>
  <si>
    <t>Nguyên tắc ghi nhận hàng tồn kho</t>
  </si>
  <si>
    <t>Nguyên tắc ghi nhận hàng tồn kho: Hàng tồn kho được ghi nhận theo giá gốc - bao gồm chi phí mua, chi phí chế biến và các chi phí liên quan trực tiếp khác phát sinh để có được hàng tồn kho ở địa điểm và trạng thái hiện tại.</t>
  </si>
  <si>
    <t>Phương pháp tính giá trị hàng tồn kho: Phương pháp bình quân gia quyền.</t>
  </si>
  <si>
    <t>Phương pháp hạch toán hàng tồn kho: Phương pháp kê khai thường xuyên.</t>
  </si>
  <si>
    <t>Nguyên tắc ghi nhận và khấu hao tài sản cố định hữu hình</t>
  </si>
  <si>
    <t>Tài sản cố định được thể hiện theo nguyên giá trừ đi giá trị hao mòn lũy kế. Nguyên giá tài sản cố định bao gồm giá mua và những chi phí có liên quan trực tiếp đến việc đưa tài sản vào hoạt động như dự kiến. Các khoản chi phí phát sinh sau khi tài sản cố định hữu hình đã hoạt động như chi phí sửa chữa, bảo hành và đại tu thường ghi nhận vào báo cáo hoạt động kinh doanh tại thời điểm phát sinh chi phí. Trong trường hợp các khoản chi phí này thể hiện rõ sẽ mang lại thêm lợi ích kinh tế trong tương lai từ việc sử dụng tài sản cố định hữu hình vượt trên trạng thái hoạt động được đánh giá ban đầu thì các chi phí này được vốn hóa như một khoản nguyên giá tăng thêm của tài sản cố định hữu hình. Khi tài sản được bán hay thanh lý, nguyên giá và giá trị hao mòn lũy kế được xóa sổ và bất kỳ các khoản lãi lỗ nào phát sinh do thanh lý tài sản đều được hạch toán vào báo cáo kết quả kinh doanh.</t>
  </si>
  <si>
    <t>Phương pháp khấu hao tài sản cố định: khấu hao được ghi nhận theo phương pháp đường thẳng dựa trên thời gian hữu dụng ước tính của các tài sản trong phạm vi Quyết định 203/2009/QĐ/BTC ngày 20/10/2009 của Bộ Tài Chính.</t>
  </si>
  <si>
    <t>Thời gian hữu dụng ước tính cho các nhóm tài sản như sau:</t>
  </si>
  <si>
    <t>Nhà cửa, vật kiến trúc</t>
  </si>
  <si>
    <t>05 - 20 năm</t>
  </si>
  <si>
    <t>Máy móc, thiết bị</t>
  </si>
  <si>
    <t>03 - 05 năm</t>
  </si>
  <si>
    <t>Dụng cụ quản lý</t>
  </si>
  <si>
    <t>03 - 10 năm</t>
  </si>
  <si>
    <t>Nguyên tắc ghi nhận và khấu hao tài sản cố định vô hình</t>
  </si>
  <si>
    <t>Giá trị lợi thế kinh doanh của DN khấu hao trong 05 năm</t>
  </si>
  <si>
    <t>Phần mềm máy tính là toàn bộ các chi phí mà Công ty đã chi ra tính đến thời điểm đưa phần mềm vào sử dụng. Phần mềm máy vi tính được khấu hao trong 05 năm</t>
  </si>
  <si>
    <t>Nguyên tắc ghi nhận các khoản đầu tư tài chính</t>
  </si>
  <si>
    <t>6.1</t>
  </si>
  <si>
    <t>Nguyên tắc ghi nhận các khoản đầu tư vào công ty liên kết</t>
  </si>
  <si>
    <t xml:space="preserve">Các Công ty được xem là công ty liên kết với công ty khi công ty có vốn chủ sở hữu dài hạn trong các công ty này từ 20% đến dưới 50% (từ 20% đến dưới 50% quyền biểu quyết), có ảnh hưởng đáng kể trong các quyết định về chính sách tài chính và hoạt động tại các công ty này. </t>
  </si>
  <si>
    <t>Khoản đầu tư vào công ty liên kết được ghi nhận theo phương pháp giá gốc.</t>
  </si>
  <si>
    <t>6.2</t>
  </si>
  <si>
    <t>Nguyên tắc ghi nhận các khoản đầu tư chứng khoán ngắn hạn, đầu tư ngắn hạn và dài hạn khác</t>
  </si>
  <si>
    <t xml:space="preserve">Đầu tư chứng khoán ngắn hạn, đầu tư ngắn hạn và dài hạn khác được ghi nhận theo giá gốc. </t>
  </si>
  <si>
    <t>Nguyên tắc ghi nhận chi phí trả trước</t>
  </si>
  <si>
    <t>Chi phí trả trước ngắn hạn</t>
  </si>
  <si>
    <t>Chi phí trả trước ngắn hạn chủ yếu bao gồm: Chi phí công cụ dụng được thể hiện theo nguyên giá và được phân bổ theo phương pháp đường thẳng trong thời hạn dưới 12 tháng.</t>
  </si>
  <si>
    <t>Nguyên tắc ghi nhận Vốn chủ sở hữu</t>
  </si>
  <si>
    <t>Vốn đầu tư của chủ sở hữu được ghi nhận theo số vốn thực góp của chủ sở hữu.</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</si>
  <si>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</si>
  <si>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Nguyên tắc và phương pháp ghi nhận Doanh thu</t>
  </si>
  <si>
    <t>Doanh thu bán hàng</t>
  </si>
  <si>
    <t>Khi bán hàng hàng hoá thành phẩm, doanh thu được ghi nhận khi phần lớn rủi ro và lợi ích gắn liền với việc sở hữu hàng hoá đó được chuyển giao cho người mua và không còn tồn tại yếu tố không chắc chắn đáng kể liên quan đến việc thanh toán tiền, chi phí kèm theo hoặc khả năng hàng bán bị trả lại.</t>
  </si>
  <si>
    <t>Doanh thu hoạt động tài chính</t>
  </si>
  <si>
    <t>Doanh thu được ghi nhận khi tiền lãi phát sinh.</t>
  </si>
  <si>
    <t xml:space="preserve">Nguyên tắc và phương pháp ghi nhận các khoản Chi phí Thuế </t>
  </si>
  <si>
    <t>Thuế thu nhập doanh nghiệp được xác định trên lợi nhuận (lỗ) của năm hiện hành bao gồm thuế thu nhập hiện hành và thuế thu nhập hoãn lại. Thuế thu nhập doanh nghiệp được ghi nhận trong báo cáo kết quả hoạt động kinh doanh.</t>
  </si>
  <si>
    <t>Thuế thu nhập hiện hành: là khoản thuế dự kiến phải nộp dựa trên thu nhập chịu thuế trong năm, sử dụng các mức thuế suất và các luật thuế có hiệu lực đến ngày lập bảng cân đối kế toán.</t>
  </si>
  <si>
    <t>Thuế TNDN áp dụng trong năm 2011 là 25%.</t>
  </si>
  <si>
    <t>9.1</t>
  </si>
  <si>
    <t>9.2</t>
  </si>
  <si>
    <t>9.3</t>
  </si>
  <si>
    <t>Thuế TNDN áp dụng trong năm 2012 là 25%.</t>
  </si>
  <si>
    <t>THÔNG TIN BỔ SUNG CHO CÁC KHOẢN MỤC TRÌNH BÀY TRONG BẢNG ĐỐI KẾ TOÁN</t>
  </si>
  <si>
    <t>Tiền</t>
  </si>
  <si>
    <t>30/09/2012</t>
  </si>
  <si>
    <t>01/01/2012</t>
  </si>
  <si>
    <t xml:space="preserve">Tiền mặt </t>
  </si>
  <si>
    <t>Tiền gửi ngân hàng</t>
  </si>
  <si>
    <t>- Ngân hàng Đông Á</t>
  </si>
  <si>
    <t>- Ngân hàng Công Thương VN</t>
  </si>
  <si>
    <t>- Ngân hàng NN &amp; PTNT CN Hùng Vương</t>
  </si>
  <si>
    <t>- Ngân hàng Đầu tư và Phát triển VN - CN Sài Gòn</t>
  </si>
  <si>
    <t>- Ngân hàng Đầu tư và Phát triển VN-CN Chợ Lớn</t>
  </si>
  <si>
    <t>Các khoản tương đương tiền</t>
  </si>
  <si>
    <t>Tổng cộng</t>
  </si>
  <si>
    <t>Các khoản đầu tư tài chính ngắn hạn</t>
  </si>
  <si>
    <t>30/06/2012</t>
  </si>
  <si>
    <t>Tiền gửi ngân hàng có kỳ hạn</t>
  </si>
  <si>
    <t>- TGNH có kỳ hạn NH Đông Á</t>
  </si>
  <si>
    <t>- TGNH có kỳ hạn NH Công Thương VN</t>
  </si>
  <si>
    <t>- TGNH có kỳ hạn NH Đầu tư và Phát triển VN - CN Sài Gòn</t>
  </si>
  <si>
    <t>- TGNH có kỳ hạn NH Đầu tư và PT VN CN Chợ Lớn</t>
  </si>
  <si>
    <t>Trừ dự phòng giảm giá đầu tư ngắn hạn (-)</t>
  </si>
  <si>
    <t>Các khoản phải thu ngắn hạn</t>
  </si>
  <si>
    <t>3.1</t>
  </si>
  <si>
    <t>Phải thu khách hàng</t>
  </si>
  <si>
    <t xml:space="preserve">   Khách hàng trong nước</t>
  </si>
  <si>
    <t>Trả trước người bán</t>
  </si>
  <si>
    <t>3.2</t>
  </si>
  <si>
    <t>Phải thu khác</t>
  </si>
  <si>
    <t>3.3</t>
  </si>
  <si>
    <t>-Lãi vay của Tổng Cty Cơ khí GTVT SG</t>
  </si>
  <si>
    <t>- Vũ Việt Cường</t>
  </si>
  <si>
    <t>-Thuế TNCN của CNV</t>
  </si>
  <si>
    <t>-Phải thu BHXH</t>
  </si>
  <si>
    <t>Tổng Cộng</t>
  </si>
  <si>
    <t xml:space="preserve">Dự phòng phải thu khó đòi (-) </t>
  </si>
  <si>
    <t>Giá trị thuần các khoản phải thu ngắn hạn</t>
  </si>
  <si>
    <t>Hàng tồn kho</t>
  </si>
  <si>
    <t>Hàng mua đang đi đường</t>
  </si>
  <si>
    <t>Nguyên liệu, vật liệu</t>
  </si>
  <si>
    <t>Công cụ, dụng cụ</t>
  </si>
  <si>
    <t>Chi phí sản xuất dở dang</t>
  </si>
  <si>
    <t>Thành phẩm tồn kho</t>
  </si>
  <si>
    <t>Hàng hoá</t>
  </si>
  <si>
    <t>Hàng gửi đi bán</t>
  </si>
  <si>
    <t xml:space="preserve">Hàng hoá kho bảo thuế </t>
  </si>
  <si>
    <t>Hàng hoá bất động sản</t>
  </si>
  <si>
    <t>Dự phòng giảm giá hàng tồn kho (-)</t>
  </si>
  <si>
    <t>Cộng giá trị thuần hàng tồn kho</t>
  </si>
  <si>
    <t>* Giá trị ghi sổ của hàng tồn kho dùng để thế chấp, cầm cố đảm bảo các khoản nợ phải trả: không có</t>
  </si>
  <si>
    <t>* Giá trị hoàn nhập dự phòng giảm giá hàng tồn kho trong năm: không có</t>
  </si>
  <si>
    <t>* Các trường hợp hoặc sự kiện dẫn đến phải trích thêm hoặc hoàn nhập dự phòng giảm giá hàng tồn kho: không có</t>
  </si>
  <si>
    <t>Tài sản ngắn hạn khác</t>
  </si>
  <si>
    <t>5.1</t>
  </si>
  <si>
    <t xml:space="preserve">                         -   </t>
  </si>
  <si>
    <t>5.2</t>
  </si>
  <si>
    <t>Thuế và các khoản phải thu nhà nước</t>
  </si>
  <si>
    <t>Thuế TNCN nộp thừa</t>
  </si>
  <si>
    <t>5.3</t>
  </si>
  <si>
    <t>Tạm ứng</t>
  </si>
  <si>
    <t>Tài sản cố định hữu hình</t>
  </si>
  <si>
    <t>Tăng giảm tài sản cố định hữu hình: (chi tiết tại phụ lục 01)</t>
  </si>
  <si>
    <t>Tài sản cố định vô hình</t>
  </si>
  <si>
    <t>Tăng giảm tài sản cố định vô hình: (chi tiết tại phụ lục 02)</t>
  </si>
  <si>
    <t>6.3</t>
  </si>
  <si>
    <t>Chi phí xây dựng cơ bản dở dang</t>
  </si>
  <si>
    <t>-Công trình Cải tạo sửa chữa vĩa hè BXMT</t>
  </si>
  <si>
    <t>-Công trình Cải tạo nhà ga BXMT</t>
  </si>
  <si>
    <t>-Thiết kế quy hoạch chi tiết XD tỉ lệ 1/500</t>
  </si>
  <si>
    <t>-Công trình Nâng cấp MB phía trước nhà ga BXMT</t>
  </si>
  <si>
    <t>Các khoản đầu tư tài chính dài hạn</t>
  </si>
  <si>
    <t>7.1</t>
  </si>
  <si>
    <t>Đầu tư vào công ty liên kết, liên doanh</t>
  </si>
  <si>
    <t>- Công ty CP xe khách và Dịch vụ Miền Tây</t>
  </si>
  <si>
    <t>7.2</t>
  </si>
  <si>
    <t>Đầu tư dài hạn khác</t>
  </si>
  <si>
    <t>- Tổng Công ty Cơ Khí GTVT Sài Gòn vay</t>
  </si>
  <si>
    <t>Nợ ngắn hạn</t>
  </si>
  <si>
    <t>8.1</t>
  </si>
  <si>
    <t>Phải trả người bán</t>
  </si>
  <si>
    <t>Trong nước</t>
  </si>
  <si>
    <t xml:space="preserve">   Các nhà cung cấp</t>
  </si>
  <si>
    <t>8.2</t>
  </si>
  <si>
    <t>Người mua trả tiền trước</t>
  </si>
  <si>
    <t>Công ty TNHH Hùng Cường trả trước (LPB)</t>
  </si>
  <si>
    <t>8.3</t>
  </si>
  <si>
    <t>Thuế và các khoản phải nộp Nhà nước</t>
  </si>
  <si>
    <t xml:space="preserve"> Thuế giá trị gia tăng</t>
  </si>
  <si>
    <t xml:space="preserve"> Thuế thu nhập doanh nghiệp</t>
  </si>
  <si>
    <t xml:space="preserve"> Thuế thu nhập cá nhân</t>
  </si>
  <si>
    <t>8.4</t>
  </si>
  <si>
    <t>Chi phí phải trả</t>
  </si>
  <si>
    <t>-Trích trước tiền thuê đất</t>
  </si>
  <si>
    <t>-Trích trước tiền hợp đồng Lập báo cáo giám sát môi trường, chất thải độc hại</t>
  </si>
  <si>
    <t xml:space="preserve"> -Tiền báo Quý 4/2011</t>
  </si>
  <si>
    <t>-Tiền phụ cấp trách nhiệm cấp ủy viên Quý 4/2011</t>
  </si>
  <si>
    <t>-Tiền phụ cấp trách nhiệm CB quản lý chỉ huy đơn vị tự vệ T12/2011</t>
  </si>
  <si>
    <t>-Trích tiền đồng phục cho CB.CNV</t>
  </si>
  <si>
    <t>-Tiền trợ cấp thôi việc</t>
  </si>
  <si>
    <t>-Trích tiền thu gom và vận chuyển rác Quý 3/2012</t>
  </si>
  <si>
    <t>8.5</t>
  </si>
  <si>
    <t>Phải trả người lao động</t>
  </si>
  <si>
    <t>8.6</t>
  </si>
  <si>
    <t>Các khoản phải trả, phải nộp ngắn hạn khác</t>
  </si>
  <si>
    <t xml:space="preserve"> Tài sản thừa chờ giải quyết</t>
  </si>
  <si>
    <t xml:space="preserve"> Kinh phí công đoàn</t>
  </si>
  <si>
    <t>BHXH, BHYT, BHTN</t>
  </si>
  <si>
    <t>Cổ tức phải trả cho cổ đông</t>
  </si>
  <si>
    <r>
      <t xml:space="preserve">Cty TNHH MTV Công trình GTCC </t>
    </r>
    <r>
      <rPr>
        <sz val="10"/>
        <rFont val="Times New Roman"/>
        <family val="1"/>
      </rPr>
      <t>(Bảo đảm thực hiện hợp đồng)</t>
    </r>
  </si>
  <si>
    <t>Phải trả khác (Thu hộ tiền bán vé của các DNVT ủy thác)</t>
  </si>
  <si>
    <t>8.7</t>
  </si>
  <si>
    <t>Quỹ khen thưởng, phúc lợi, thưởng Ban điều hành</t>
  </si>
  <si>
    <t>Nợ dài hạn</t>
  </si>
  <si>
    <t>Phải trả dài hạn khác</t>
  </si>
  <si>
    <t>- Tiền ký quỹ, ký cược nhận được</t>
  </si>
  <si>
    <t>-Doanh thu chưa thực hiện</t>
  </si>
  <si>
    <t>Dự phòng trợ cấp mất việc làm</t>
  </si>
  <si>
    <t>Quỹ dự phòng trợ cấp mất việc làm</t>
  </si>
  <si>
    <t>Vốn chủ sở hữu</t>
  </si>
  <si>
    <t>Nhà đầu tư và vốn góp</t>
  </si>
  <si>
    <t>Các cổ đông chính</t>
  </si>
  <si>
    <t>Tỷ lệ</t>
  </si>
  <si>
    <t>Vốn đầu tư của Nhà nước</t>
  </si>
  <si>
    <t>Vốn góp (cổ đông, thành viên)</t>
  </si>
  <si>
    <t>Các giao dịch về vốn với các CSH và phân phối cổ tức, LN</t>
  </si>
  <si>
    <t>Vốn đầu tư của chủ sở hữu</t>
  </si>
  <si>
    <t>Vốn góp đầu năm</t>
  </si>
  <si>
    <t xml:space="preserve">   Vốn góp tăng trong năm</t>
  </si>
  <si>
    <t xml:space="preserve">                        -   </t>
  </si>
  <si>
    <t xml:space="preserve">                               -   </t>
  </si>
  <si>
    <t xml:space="preserve">   Vốn góp giảm trong năm</t>
  </si>
  <si>
    <t xml:space="preserve">   Vốn góp cuối năm</t>
  </si>
  <si>
    <t>Cổ tức, lợi nhuận đã chia</t>
  </si>
  <si>
    <t>Cổ phiếu</t>
  </si>
  <si>
    <t>Số lượng cổ phiếu được phép phát hành</t>
  </si>
  <si>
    <t>Số lượng cổ phiếu bán ra công chúng</t>
  </si>
  <si>
    <t xml:space="preserve">   Cổ phiếu thường</t>
  </si>
  <si>
    <t>Số lượng cổ phiếu đang lưu hành</t>
  </si>
  <si>
    <t xml:space="preserve">  Cổ phiếu ưu đãi</t>
  </si>
  <si>
    <t xml:space="preserve">                         -    </t>
  </si>
  <si>
    <t xml:space="preserve">                      -    </t>
  </si>
  <si>
    <t>Mệnh giá cổ phiếu đang lưu hành: 10.000  VNĐ/cổ phiếu.</t>
  </si>
  <si>
    <t>Các quỹ của DN</t>
  </si>
  <si>
    <t xml:space="preserve">Quỹ khác </t>
  </si>
  <si>
    <t>* Mục đích trích lập và sử dụng các quỹ của doanh nghiệp</t>
  </si>
  <si>
    <t>Quỹ đầu tư phát triển: Tái đầu tư và mở rộng quy mô hoạt động kinh doanh.</t>
  </si>
  <si>
    <t xml:space="preserve">Quỹ dự phòng tài chính: Phòng ngừa những biến động bất thường về tài chính. </t>
  </si>
  <si>
    <t xml:space="preserve">Thu nhập và chi phí, lãi hoặc lỗ được ghi nhận trực tiếp vào vốn chủ sở hữu </t>
  </si>
  <si>
    <t>VI</t>
  </si>
  <si>
    <t>THÔNG TIN BỔ SUNG CHO CÁC KHOẢN MỤC TRÌNH BÀY TRONG BÁO CÁO KẾT QUẢ HOẠT ĐỘNG KINH DOANH</t>
  </si>
  <si>
    <t>Doanh thu bán hàng và cung cấp dịch vụ</t>
  </si>
  <si>
    <t>Quý 3/2012</t>
  </si>
  <si>
    <t>Quý 3/2011</t>
  </si>
  <si>
    <t>Doanh thu hoạt động cung cấp dịch vụ</t>
  </si>
  <si>
    <t>Các khoản giảm trừ doanh thu</t>
  </si>
  <si>
    <t>Doanh thu thuần</t>
  </si>
  <si>
    <t>Trong đó:</t>
  </si>
  <si>
    <t>+ Doanh thu thuần hoạt động cung cấp Dịch vụ</t>
  </si>
  <si>
    <t xml:space="preserve">Giá vốn hàng bán </t>
  </si>
  <si>
    <t xml:space="preserve">Giá vốn hoạt động sản xuất </t>
  </si>
  <si>
    <t>Lãi tiền gửi, lãi cho vay</t>
  </si>
  <si>
    <t>Chi phí quản lý doanh nghiệp</t>
  </si>
  <si>
    <t>Chi phí đồ dùng văn phòng</t>
  </si>
  <si>
    <t>Chi phí dịch vụ mua ngoài</t>
  </si>
  <si>
    <t>Chi phí bằng tiền khác</t>
  </si>
  <si>
    <t>Thu nhập khác</t>
  </si>
  <si>
    <t>Thu bán thanh lý tài sản.</t>
  </si>
  <si>
    <t>Chi phí khác</t>
  </si>
  <si>
    <t>Chi phí nộp phạt thuế</t>
  </si>
  <si>
    <t>Chi phí sản xuất kinh doanh theo yếu tố</t>
  </si>
  <si>
    <t>Chi phí nguyên vật liệu</t>
  </si>
  <si>
    <t>Chi phí tiền lương</t>
  </si>
  <si>
    <t>Chi phí khấu hao tài sản cố định</t>
  </si>
  <si>
    <t xml:space="preserve">Chi phí khác bằng tiền </t>
  </si>
  <si>
    <t>Chi phí thuế thu nhập doanh nghiệp hiện hành</t>
  </si>
  <si>
    <t>- Tổng lợi nhuận trước thuế</t>
  </si>
  <si>
    <t>- Các khoản điều chỉnh tăng thu nhập chịu Thuế</t>
  </si>
  <si>
    <t>- Các khoản điều chỉnh giảm thu nhập chịu Thuế</t>
  </si>
  <si>
    <t>-Tiền Lãi cổ tức Cty CP xe khách và DV Miền Tây</t>
  </si>
  <si>
    <t>- Tổng thu nhập chịu thuế:</t>
  </si>
  <si>
    <t>- Thuế suất Thuế TNDN</t>
  </si>
  <si>
    <t>- Thuế TNDN phải nộp:</t>
  </si>
  <si>
    <t>VII</t>
  </si>
  <si>
    <t>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</si>
  <si>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</si>
  <si>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</si>
  <si>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</si>
  <si>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7.3</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</si>
  <si>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</si>
  <si>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 xml:space="preserve"> NHỮNG THÔNG TIN KHÁC</t>
  </si>
  <si>
    <t>Những khoản nợ tiềm tàng, khoản cam kết và những thông tin tài chính khác: không có</t>
  </si>
  <si>
    <t>VIII.</t>
  </si>
  <si>
    <t xml:space="preserve">Thông tin so sánh: một vài số liệu so sánh được phân loại và trình bày lại cho phù hợp với cách trình  </t>
  </si>
  <si>
    <t>Những thông tin khác.</t>
  </si>
  <si>
    <t>2.1</t>
  </si>
  <si>
    <t>Trình baøy veà söï kieän toàn taïi trong kyø keá toaùn naêm</t>
  </si>
  <si>
    <t>2.2</t>
  </si>
  <si>
    <t>Trình baøy caùc söï kieän phaùt sinh sau ngaøy keát thuùc nieân ñoä khoâng caàn ñieàu chænh</t>
  </si>
  <si>
    <t>Trình baøy taøi saûn, doanh thu, keát quaû kinh doanh theo boä phaän: khoâng coù</t>
  </si>
  <si>
    <t xml:space="preserve">Thông tin so sánh: một vài số liệu so sánh được phân loại và trình bày lại cho phù hợp với cách trình bày của năm nay  </t>
  </si>
  <si>
    <t>TP. Hồ Chí Minh, ngày      tháng  01  năm 2012</t>
  </si>
  <si>
    <t xml:space="preserve"> Kế toán trưởng </t>
  </si>
  <si>
    <t>c</t>
  </si>
  <si>
    <t>Baûn chaát cuûa söï thay ñoåi chính saùch keá toaùn</t>
  </si>
  <si>
    <t>d</t>
  </si>
  <si>
    <t>AÛnh höôûng cuûa vieäc thay ñoåi chính saùch keá toaùn ñeán caùc naêm trong töông lai (neáu coù)</t>
  </si>
  <si>
    <t>….</t>
  </si>
  <si>
    <t>e</t>
  </si>
  <si>
    <t>Trình baøy lyù do vaø moâ taû chính saùch keá toaùn ñoù ñöôïc aùp duïng nhö theá naøo vaø baét ñaàu töø khi naøo neáu khoâng theå aùp duïng hoài toá ñoái vôùi moät naêm naøo ñoù trong quaù khöù, hoaëc ñoái vôùi naêm sôùm nhaát.</t>
  </si>
  <si>
    <t>f</t>
  </si>
  <si>
    <t>Bieán ñoäng voán chuû sôû höõu</t>
  </si>
  <si>
    <t>Trình baøy theo "baûng soá 03" ôû muïc 1.3, phaàn V thoâng tö 20/2006/TT-BTC ngaøy 20/3/2006 höôùng daãn 06 chuaån möïc keá toaùn ñôït 4</t>
  </si>
  <si>
    <t>g</t>
  </si>
  <si>
    <t>Soá lieäu baùo caùo tröôùc ñieàu chænh vaø soá lieäu baùo caùo sau ñieàu chænh</t>
  </si>
  <si>
    <t>Trình baøy theo "baûng soá 01 vaø baûng soá 02" ôû muïc 1.3, phaàn V thoâng tö 20/2006/TT-BTC ngaøy 20/3/2006 höôùng daãn 06 chuaån möïc keá toaùn ñôït 4</t>
  </si>
  <si>
    <t>h</t>
  </si>
  <si>
    <t>Thuyeát minh keøm theo</t>
  </si>
  <si>
    <t>Trình baøy theo "baûng soá 04" ôû muïc 1.3, phaàn V thoâng tö 20/2006/TT-BTC ngaøy 20/3/2006 höôùng daãn 06 chuaån möïc keá toaùn ñôït 4</t>
  </si>
  <si>
    <t>Thay ñoåi öôùc tính keá toaùn</t>
  </si>
  <si>
    <t>Trình baøy tính chaát vaø giaù trò cuûa caùc thay ñoåi öôùc tính keá toaùn coù aûnh höôûng ñeán naêm hieän taïi, döï kieán aûnh höôûng ñeán caùc naêm trong töông lai. Khi khoâng theå xaùc ñònh ñöôïc caùc aûnh höôûng naøy thì phaûi trình baøy lyù do.</t>
  </si>
  <si>
    <t>Ñieàu chænh hoài toá caùc sai soùt troïng yeáu</t>
  </si>
  <si>
    <t>a</t>
  </si>
  <si>
    <t>Baûn chaát cuûa sai soùt thuoäc caùc naêm tröôùc</t>
  </si>
  <si>
    <t>…</t>
  </si>
  <si>
    <t>b</t>
  </si>
  <si>
    <t>Neáu khoâng thöïc hieän ñöôïc ñieàu chænh hoài toá vaøo moät naêm cuï theå trong quaù khöù, caàn trình baøy roõ lyù do, moâ taû caùch thöùc vaø thôøi gian ñieàu chænh sai soùt.</t>
  </si>
  <si>
    <t>Trình baøy theo "baûng soá 07" ôû muïc 3.4, phaàn V thoâng tö 20/2006/TT-BTC ngaøy 20/3/2006 höôùng daãn 06 chuaån möïc keá toaùn ñôït 4</t>
  </si>
  <si>
    <t>Trình baøy theo "baûng soá 05 vaø baûng soá 06" ôû muïc 3.4, phaàn V thoâng tö 20/2006/TT-BTC ngaøy 20/3/2006 höôùng daãn 06 chuaån möïc keá toaùn ñôït 4</t>
  </si>
  <si>
    <t>Trình baøy theo "baûng soá 08" ôû muïc 3.4, phaàn V thoâng tö 20/2006/TT-BTC ngaøy 20/3/2006 höôùng daãn 06 chuaån möïc keá toaùn ñôït 4</t>
  </si>
  <si>
    <t>Thông tin về hoạt động liên tục: Công ty vẫn tiếp tục hoạt động trong tương lai</t>
  </si>
  <si>
    <t>Thông tin khác: không có</t>
  </si>
  <si>
    <t>4.1</t>
  </si>
  <si>
    <t>Thoâng tin khaùc: khoâng coù</t>
  </si>
  <si>
    <t>Thu nhaäp cuûa Ban Toång Giaùm ñoác</t>
  </si>
  <si>
    <t>Naêm 2009</t>
  </si>
  <si>
    <t>Naêm 2008</t>
  </si>
  <si>
    <t>Tieàn löông</t>
  </si>
  <si>
    <t>Phuï caáp</t>
  </si>
  <si>
    <t>Tieàn thöôûng</t>
  </si>
  <si>
    <t>Coäng</t>
  </si>
  <si>
    <t>4.2</t>
  </si>
  <si>
    <t>Soá dö caùc beân lieân quan</t>
  </si>
  <si>
    <t>31/12/2009</t>
  </si>
  <si>
    <t>01/01/2009</t>
  </si>
  <si>
    <t>Phaûi thu tieàn vay cuûa Nguyen Hung Van</t>
  </si>
  <si>
    <t>Phaûi traû tieàn mua nguyeân vaät lieäu cuûa Nguyen - Lai Corp</t>
  </si>
  <si>
    <t xml:space="preserve">   Đặng Nguyễn Nguyên Huân</t>
  </si>
  <si>
    <t>Thuế đất và tiền thuê đất</t>
  </si>
  <si>
    <t>Tài sản cố định vô hình bao gồm: giá trị lợi thế kinh doanh của DN, phần mềm quản lý Bến xe, bản quyền phần mềm Windows, Website Cty CP BXMT, hệ thống quản lý chất lượng ISO.</t>
  </si>
  <si>
    <t>Công ty TNHH QLQĐTCK Đông Á</t>
  </si>
  <si>
    <t>Tổng Cty Cơ Khí GTVT Sài Gòn</t>
  </si>
  <si>
    <t>TP. Hồ Chí Minh, ngày  09  tháng  10  năm 2012</t>
  </si>
  <si>
    <t xml:space="preserve">           Ngày  09  tháng  10  năm 2012</t>
  </si>
  <si>
    <t xml:space="preserve">                  Ngày  09  tháng  10  năm 2012</t>
  </si>
  <si>
    <t>Ngày  09  tháng 10 năm 2012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</si>
</sst>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p&quot;#,##0_);\(&quot;Rp&quot;#,##0\)"/>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0.0"/>
    <numFmt numFmtId="193" formatCode="0;[Red]0"/>
    <numFmt numFmtId="194" formatCode="00"/>
    <numFmt numFmtId="195" formatCode="#\ ###\ ###\ ###"/>
    <numFmt numFmtId="196" formatCode="_(* #,##0_);_(* \(#,##0\);_(* &quot;-&quot;??_);_(@_)"/>
    <numFmt numFmtId="197" formatCode="_-* #,##0_-;\-* #,##0_-;_-* &quot;-&quot;??_-;_-@_-"/>
  </numFmts>
  <fonts count="84">
    <font>
      <sz val="10"/>
      <color indexed="8"/>
      <name val="MS Sans Serif"/>
      <family val="0"/>
    </font>
    <font>
      <b/>
      <sz val="9.8"/>
      <color indexed="8"/>
      <name val=".VnTime"/>
      <family val="0"/>
    </font>
    <font>
      <sz val="9.75"/>
      <color indexed="8"/>
      <name val=".VnTime"/>
      <family val="0"/>
    </font>
    <font>
      <b/>
      <sz val="10"/>
      <color indexed="8"/>
      <name val=".VnTime"/>
      <family val="0"/>
    </font>
    <font>
      <b/>
      <sz val="10"/>
      <color indexed="8"/>
      <name val="Times New Roman"/>
      <family val="1"/>
    </font>
    <font>
      <sz val="10"/>
      <color indexed="8"/>
      <name val="Times New Roman"/>
      <family val="1"/>
    </font>
    <font>
      <b/>
      <sz val="14"/>
      <color indexed="8"/>
      <name val="Times New Roman"/>
      <family val="1"/>
    </font>
    <font>
      <b/>
      <sz val="12"/>
      <color indexed="8"/>
      <name val="Times New Roman"/>
      <family val="1"/>
    </font>
    <font>
      <b/>
      <sz val="11"/>
      <color indexed="8"/>
      <name val="Times New Roman"/>
      <family val="1"/>
    </font>
    <font>
      <sz val="5.3"/>
      <color indexed="8"/>
      <name val="Times New Roman"/>
      <family val="1"/>
    </font>
    <font>
      <sz val="11"/>
      <color indexed="8"/>
      <name val="Times New Roman"/>
      <family val="1"/>
    </font>
    <font>
      <sz val="12"/>
      <color indexed="8"/>
      <name val="Times New Roman"/>
      <family val="1"/>
    </font>
    <font>
      <b/>
      <sz val="10"/>
      <name val="Times New Roman"/>
      <family val="1"/>
    </font>
    <font>
      <sz val="12"/>
      <name val="Times New Roman"/>
      <family val="1"/>
    </font>
    <font>
      <b/>
      <sz val="14"/>
      <name val="Times New Roman"/>
      <family val="1"/>
    </font>
    <font>
      <sz val="11"/>
      <name val="Times New Roman"/>
      <family val="1"/>
    </font>
    <font>
      <b/>
      <sz val="11"/>
      <name val="Times New Roman"/>
      <family val="1"/>
    </font>
    <font>
      <b/>
      <sz val="12"/>
      <name val="Times New Roman"/>
      <family val="1"/>
    </font>
    <font>
      <sz val="10"/>
      <name val="Times New Roman"/>
      <family val="1"/>
    </font>
    <font>
      <sz val="8"/>
      <name val="Tahoma"/>
      <family val="0"/>
    </font>
    <font>
      <sz val="12"/>
      <name val="VNI-Times"/>
      <family val="0"/>
    </font>
    <font>
      <sz val="10"/>
      <name val="VNI-Times"/>
      <family val="0"/>
    </font>
    <font>
      <sz val="9"/>
      <name val="Times New Roman"/>
      <family val="1"/>
    </font>
    <font>
      <sz val="9"/>
      <name val="VNI-times"/>
      <family val="0"/>
    </font>
    <font>
      <b/>
      <sz val="12"/>
      <name val="VNI-Times"/>
      <family val="0"/>
    </font>
    <font>
      <b/>
      <sz val="9"/>
      <name val="Times New Roman"/>
      <family val="1"/>
    </font>
    <font>
      <b/>
      <i/>
      <sz val="11"/>
      <name val="Times New Roman"/>
      <family val="1"/>
    </font>
    <font>
      <b/>
      <sz val="10"/>
      <name val="VNI-Times"/>
      <family val="0"/>
    </font>
    <font>
      <b/>
      <sz val="16"/>
      <name val="Times New Roman"/>
      <family val="1"/>
    </font>
    <font>
      <b/>
      <sz val="11"/>
      <name val="VNI-times"/>
      <family val="0"/>
    </font>
    <font>
      <i/>
      <sz val="11"/>
      <name val="Times New Roman"/>
      <family val="1"/>
    </font>
    <font>
      <i/>
      <sz val="11"/>
      <name val="VNI-Times"/>
      <family val="0"/>
    </font>
    <font>
      <sz val="10"/>
      <color indexed="8"/>
      <name val="Arial"/>
      <family val="2"/>
    </font>
    <font>
      <b/>
      <sz val="10"/>
      <color indexed="8"/>
      <name val="Arial"/>
      <family val="2"/>
    </font>
    <font>
      <b/>
      <sz val="16"/>
      <color indexed="8"/>
      <name val="Times New Roman"/>
      <family val="1"/>
    </font>
    <font>
      <sz val="9"/>
      <color indexed="8"/>
      <name val="Times New Roman"/>
      <family val="1"/>
    </font>
    <font>
      <b/>
      <sz val="9"/>
      <color indexed="8"/>
      <name val="Times New Roman"/>
      <family val="1"/>
    </font>
    <font>
      <sz val="12.05"/>
      <color indexed="8"/>
      <name val="Times New Roman"/>
      <family val="1"/>
    </font>
    <font>
      <sz val="10"/>
      <name val="Arial"/>
      <family val="0"/>
    </font>
    <font>
      <sz val="11"/>
      <color indexed="12"/>
      <name val="Times New Roman"/>
      <family val="1"/>
    </font>
    <font>
      <i/>
      <sz val="10"/>
      <name val="Times New Roman"/>
      <family val="1"/>
    </font>
    <font>
      <i/>
      <sz val="10"/>
      <color indexed="12"/>
      <name val="Times New Roman"/>
      <family val="1"/>
    </font>
    <font>
      <b/>
      <i/>
      <sz val="10"/>
      <name val="Times New Roman"/>
      <family val="1"/>
    </font>
    <font>
      <i/>
      <sz val="11"/>
      <color indexed="12"/>
      <name val="Times New Roman"/>
      <family val="1"/>
    </font>
    <font>
      <b/>
      <sz val="11"/>
      <color indexed="12"/>
      <name val="Times New Roman"/>
      <family val="1"/>
    </font>
    <font>
      <b/>
      <sz val="11"/>
      <color indexed="10"/>
      <name val="Times New Roman"/>
      <family val="1"/>
    </font>
    <font>
      <b/>
      <i/>
      <sz val="11"/>
      <color indexed="12"/>
      <name val="Times New Roman"/>
      <family val="1"/>
    </font>
    <font>
      <i/>
      <sz val="11"/>
      <color indexed="8"/>
      <name val="Times New Roman"/>
      <family val="1"/>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3" fillId="0" borderId="0">
      <alignment/>
      <protection/>
    </xf>
    <xf numFmtId="0" fontId="38"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79" fillId="27" borderId="8" applyNumberFormat="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38">
    <xf numFmtId="0" fontId="0" fillId="0" borderId="0" xfId="0" applyNumberForma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0" fontId="8" fillId="0" borderId="10" xfId="0" applyFont="1" applyBorder="1" applyAlignment="1">
      <alignment horizontal="center" vertical="center"/>
    </xf>
    <xf numFmtId="0" fontId="5" fillId="0" borderId="10" xfId="0" applyNumberFormat="1" applyFont="1" applyFill="1" applyBorder="1" applyAlignment="1" applyProtection="1">
      <alignment/>
      <protection/>
    </xf>
    <xf numFmtId="3" fontId="4" fillId="0" borderId="10" xfId="0" applyNumberFormat="1" applyFont="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Border="1" applyAlignment="1">
      <alignment horizontal="right" vertical="center"/>
    </xf>
    <xf numFmtId="3" fontId="5" fillId="0" borderId="10" xfId="0" applyNumberFormat="1" applyFont="1" applyFill="1" applyBorder="1" applyAlignment="1" applyProtection="1">
      <alignment/>
      <protection/>
    </xf>
    <xf numFmtId="0" fontId="7" fillId="0" borderId="10" xfId="0" applyFont="1" applyBorder="1" applyAlignment="1">
      <alignment horizontal="center" vertical="center"/>
    </xf>
    <xf numFmtId="3" fontId="5" fillId="0" borderId="10" xfId="0" applyNumberFormat="1" applyFont="1" applyFill="1" applyBorder="1" applyAlignment="1" applyProtection="1">
      <alignment horizontal="center"/>
      <protection/>
    </xf>
    <xf numFmtId="0" fontId="5" fillId="0" borderId="0" xfId="0" applyFont="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10" fillId="0" borderId="0" xfId="0" applyNumberFormat="1" applyFont="1" applyFill="1" applyBorder="1" applyAlignment="1" applyProtection="1">
      <alignment/>
      <protection/>
    </xf>
    <xf numFmtId="0" fontId="7" fillId="0" borderId="10" xfId="0" applyFont="1" applyBorder="1" applyAlignment="1">
      <alignment horizontal="left" vertical="center"/>
    </xf>
    <xf numFmtId="0" fontId="7" fillId="0" borderId="10" xfId="0" applyFont="1" applyBorder="1" applyAlignment="1">
      <alignment vertical="center"/>
    </xf>
    <xf numFmtId="0" fontId="11" fillId="0" borderId="10" xfId="0" applyFont="1" applyBorder="1" applyAlignment="1">
      <alignment vertical="center"/>
    </xf>
    <xf numFmtId="0" fontId="8" fillId="0" borderId="0" xfId="0" applyNumberFormat="1" applyFont="1" applyFill="1" applyBorder="1" applyAlignment="1" applyProtection="1">
      <alignment/>
      <protection/>
    </xf>
    <xf numFmtId="38" fontId="5" fillId="0" borderId="10" xfId="0" applyNumberFormat="1" applyFont="1" applyBorder="1" applyAlignment="1" quotePrefix="1">
      <alignment horizontal="right" vertical="center"/>
    </xf>
    <xf numFmtId="38" fontId="5" fillId="0" borderId="10" xfId="0" applyNumberFormat="1" applyFont="1" applyBorder="1" applyAlignment="1">
      <alignment horizontal="right" vertical="center"/>
    </xf>
    <xf numFmtId="3" fontId="5" fillId="0" borderId="10" xfId="0" applyNumberFormat="1" applyFont="1" applyFill="1" applyBorder="1" applyAlignment="1" applyProtection="1">
      <alignment horizontal="right" vertical="center"/>
      <protection/>
    </xf>
    <xf numFmtId="3" fontId="12" fillId="0" borderId="10" xfId="0" applyNumberFormat="1" applyFont="1" applyBorder="1" applyAlignment="1">
      <alignment horizontal="right" vertical="center"/>
    </xf>
    <xf numFmtId="3" fontId="5" fillId="33" borderId="10" xfId="0" applyNumberFormat="1" applyFont="1" applyFill="1" applyBorder="1" applyAlignment="1" applyProtection="1">
      <alignment horizontal="right" vertical="center"/>
      <protection/>
    </xf>
    <xf numFmtId="3" fontId="5" fillId="33" borderId="10" xfId="0" applyNumberFormat="1" applyFont="1" applyFill="1" applyBorder="1" applyAlignment="1">
      <alignment horizontal="right" vertical="center"/>
    </xf>
    <xf numFmtId="3" fontId="15" fillId="0" borderId="0" xfId="0" applyNumberFormat="1" applyFont="1" applyBorder="1" applyAlignment="1">
      <alignment horizontal="right" vertical="center"/>
    </xf>
    <xf numFmtId="0" fontId="13" fillId="0" borderId="0" xfId="0" applyFont="1" applyBorder="1" applyAlignment="1">
      <alignment horizontal="center"/>
    </xf>
    <xf numFmtId="3" fontId="13" fillId="0" borderId="0" xfId="0" applyNumberFormat="1" applyFont="1" applyBorder="1" applyAlignment="1">
      <alignment/>
    </xf>
    <xf numFmtId="0" fontId="12" fillId="0" borderId="0" xfId="0" applyFont="1" applyAlignment="1">
      <alignment/>
    </xf>
    <xf numFmtId="0" fontId="21" fillId="0" borderId="0" xfId="0" applyFont="1" applyBorder="1" applyAlignment="1">
      <alignment horizontal="center"/>
    </xf>
    <xf numFmtId="0" fontId="13" fillId="0" borderId="0" xfId="0" applyFont="1" applyAlignment="1">
      <alignment/>
    </xf>
    <xf numFmtId="0" fontId="16" fillId="0" borderId="10" xfId="0" applyFont="1" applyBorder="1" applyAlignment="1">
      <alignment horizontal="center" vertical="center"/>
    </xf>
    <xf numFmtId="3" fontId="21" fillId="0" borderId="0" xfId="0" applyNumberFormat="1" applyFont="1" applyBorder="1" applyAlignment="1">
      <alignment horizontal="center"/>
    </xf>
    <xf numFmtId="3" fontId="22" fillId="0" borderId="0" xfId="0" applyNumberFormat="1" applyFont="1" applyBorder="1" applyAlignment="1">
      <alignment horizontal="left"/>
    </xf>
    <xf numFmtId="0" fontId="22" fillId="0" borderId="0" xfId="0" applyFont="1" applyBorder="1" applyAlignment="1">
      <alignment/>
    </xf>
    <xf numFmtId="0" fontId="13" fillId="0" borderId="0" xfId="0" applyFont="1" applyBorder="1" applyAlignment="1">
      <alignment/>
    </xf>
    <xf numFmtId="3" fontId="20" fillId="0" borderId="0" xfId="0" applyNumberFormat="1" applyFont="1" applyBorder="1" applyAlignment="1">
      <alignment/>
    </xf>
    <xf numFmtId="0" fontId="23" fillId="0" borderId="0" xfId="0" applyFont="1" applyBorder="1" applyAlignment="1" quotePrefix="1">
      <alignment horizontal="center"/>
    </xf>
    <xf numFmtId="0" fontId="22" fillId="0" borderId="0" xfId="0" applyFont="1" applyBorder="1" applyAlignment="1">
      <alignment horizontal="left"/>
    </xf>
    <xf numFmtId="0" fontId="12" fillId="0" borderId="0" xfId="0" applyFont="1" applyBorder="1" applyAlignment="1">
      <alignment horizontal="left"/>
    </xf>
    <xf numFmtId="0" fontId="23" fillId="0" borderId="0" xfId="0" applyFont="1" applyBorder="1" applyAlignment="1">
      <alignment horizontal="center"/>
    </xf>
    <xf numFmtId="0" fontId="24" fillId="0" borderId="0" xfId="0" applyFont="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26" fillId="0" borderId="10" xfId="0" applyFont="1" applyBorder="1" applyAlignment="1">
      <alignment horizontal="left" vertical="center"/>
    </xf>
    <xf numFmtId="0" fontId="12" fillId="0" borderId="10" xfId="0" applyFont="1" applyBorder="1" applyAlignment="1">
      <alignment horizontal="center" vertical="center"/>
    </xf>
    <xf numFmtId="3" fontId="12" fillId="0" borderId="10" xfId="0" applyNumberFormat="1" applyFont="1" applyBorder="1" applyAlignment="1">
      <alignment vertical="center"/>
    </xf>
    <xf numFmtId="3" fontId="18" fillId="0" borderId="10" xfId="0" applyNumberFormat="1" applyFont="1" applyBorder="1" applyAlignment="1">
      <alignment horizontal="left" vertical="center"/>
    </xf>
    <xf numFmtId="0" fontId="25" fillId="0" borderId="0" xfId="0" applyFont="1" applyBorder="1" applyAlignment="1">
      <alignment/>
    </xf>
    <xf numFmtId="0" fontId="18" fillId="0" borderId="10" xfId="0" applyFont="1" applyBorder="1" applyAlignment="1">
      <alignment horizontal="left" vertical="center" wrapText="1"/>
    </xf>
    <xf numFmtId="194" fontId="18" fillId="0" borderId="10" xfId="0" applyNumberFormat="1" applyFont="1" applyBorder="1" applyAlignment="1">
      <alignment horizontal="center" vertical="center" wrapText="1"/>
    </xf>
    <xf numFmtId="0" fontId="12" fillId="0" borderId="10" xfId="0" applyFont="1" applyBorder="1" applyAlignment="1">
      <alignment vertical="center" wrapText="1"/>
    </xf>
    <xf numFmtId="3" fontId="18" fillId="0" borderId="10" xfId="0" applyNumberFormat="1" applyFont="1" applyBorder="1" applyAlignment="1">
      <alignment horizontal="right" vertical="center" wrapText="1"/>
    </xf>
    <xf numFmtId="38" fontId="22" fillId="0" borderId="0" xfId="0" applyNumberFormat="1" applyFont="1" applyBorder="1" applyAlignment="1">
      <alignment/>
    </xf>
    <xf numFmtId="38" fontId="25" fillId="0" borderId="0" xfId="0" applyNumberFormat="1" applyFont="1" applyBorder="1" applyAlignment="1">
      <alignment/>
    </xf>
    <xf numFmtId="38" fontId="18" fillId="0" borderId="10" xfId="0" applyNumberFormat="1" applyFont="1" applyBorder="1" applyAlignment="1" quotePrefix="1">
      <alignment horizontal="right" vertical="center" wrapText="1"/>
    </xf>
    <xf numFmtId="3" fontId="22" fillId="0" borderId="0" xfId="0" applyNumberFormat="1" applyFont="1" applyBorder="1" applyAlignment="1">
      <alignment/>
    </xf>
    <xf numFmtId="0" fontId="18" fillId="0" borderId="10" xfId="0" applyFont="1" applyBorder="1" applyAlignment="1">
      <alignment horizontal="left" vertical="center"/>
    </xf>
    <xf numFmtId="194" fontId="18" fillId="0" borderId="10" xfId="0" applyNumberFormat="1" applyFont="1" applyBorder="1" applyAlignment="1">
      <alignment horizontal="center"/>
    </xf>
    <xf numFmtId="3" fontId="18" fillId="0" borderId="10" xfId="0" applyNumberFormat="1" applyFont="1" applyBorder="1" applyAlignment="1">
      <alignment/>
    </xf>
    <xf numFmtId="38" fontId="18" fillId="0" borderId="10" xfId="0" applyNumberFormat="1" applyFont="1" applyBorder="1" applyAlignment="1" quotePrefix="1">
      <alignment horizontal="right" vertical="center"/>
    </xf>
    <xf numFmtId="194" fontId="18" fillId="0" borderId="10" xfId="0" applyNumberFormat="1" applyFont="1" applyFill="1" applyBorder="1" applyAlignment="1">
      <alignment horizontal="center" vertical="center" wrapText="1"/>
    </xf>
    <xf numFmtId="3" fontId="12" fillId="0" borderId="10" xfId="0" applyNumberFormat="1" applyFont="1" applyBorder="1" applyAlignment="1">
      <alignment vertical="center" wrapText="1"/>
    </xf>
    <xf numFmtId="38" fontId="18" fillId="0" borderId="10" xfId="0" applyNumberFormat="1" applyFont="1" applyBorder="1" applyAlignment="1">
      <alignment horizontal="right" vertical="center" wrapText="1"/>
    </xf>
    <xf numFmtId="0" fontId="22" fillId="0" borderId="0" xfId="0" applyFont="1" applyFill="1" applyBorder="1" applyAlignment="1">
      <alignment/>
    </xf>
    <xf numFmtId="194" fontId="18" fillId="0" borderId="10" xfId="0" applyNumberFormat="1" applyFont="1" applyFill="1" applyBorder="1" applyAlignment="1">
      <alignment horizontal="center" vertical="center"/>
    </xf>
    <xf numFmtId="194" fontId="18" fillId="0" borderId="10" xfId="0" applyNumberFormat="1" applyFont="1" applyFill="1" applyBorder="1" applyAlignment="1">
      <alignment horizontal="center"/>
    </xf>
    <xf numFmtId="3" fontId="18" fillId="0" borderId="10" xfId="0" applyNumberFormat="1" applyFont="1" applyBorder="1" applyAlignment="1">
      <alignment horizontal="right" vertical="center"/>
    </xf>
    <xf numFmtId="194" fontId="12" fillId="0" borderId="10" xfId="0" applyNumberFormat="1" applyFont="1" applyFill="1" applyBorder="1" applyAlignment="1">
      <alignment horizontal="center"/>
    </xf>
    <xf numFmtId="38" fontId="12" fillId="0" borderId="10" xfId="0" applyNumberFormat="1" applyFont="1" applyBorder="1" applyAlignment="1">
      <alignment horizontal="right" vertical="center"/>
    </xf>
    <xf numFmtId="3" fontId="22" fillId="0" borderId="0" xfId="0" applyNumberFormat="1" applyFont="1" applyFill="1" applyBorder="1" applyAlignment="1">
      <alignment/>
    </xf>
    <xf numFmtId="3" fontId="18" fillId="0" borderId="10" xfId="0" applyNumberFormat="1" applyFont="1" applyBorder="1" applyAlignment="1">
      <alignment horizontal="center"/>
    </xf>
    <xf numFmtId="38" fontId="18" fillId="0" borderId="10" xfId="0" applyNumberFormat="1" applyFont="1" applyBorder="1" applyAlignment="1">
      <alignment horizontal="right" vertical="center"/>
    </xf>
    <xf numFmtId="3" fontId="12" fillId="0" borderId="10" xfId="0" applyNumberFormat="1" applyFont="1" applyBorder="1" applyAlignment="1">
      <alignment/>
    </xf>
    <xf numFmtId="0" fontId="26" fillId="0" borderId="10" xfId="0" applyFont="1" applyBorder="1" applyAlignment="1">
      <alignment horizontal="left" vertical="center" wrapText="1"/>
    </xf>
    <xf numFmtId="194" fontId="12" fillId="0" borderId="10" xfId="0" applyNumberFormat="1" applyFont="1" applyBorder="1" applyAlignment="1">
      <alignment horizontal="center"/>
    </xf>
    <xf numFmtId="38" fontId="12" fillId="0" borderId="10" xfId="0" applyNumberFormat="1" applyFont="1" applyBorder="1" applyAlignment="1" quotePrefix="1">
      <alignment horizontal="right" vertical="center"/>
    </xf>
    <xf numFmtId="194" fontId="15" fillId="0" borderId="10" xfId="0" applyNumberFormat="1" applyFont="1" applyBorder="1" applyAlignment="1">
      <alignment horizontal="center"/>
    </xf>
    <xf numFmtId="3" fontId="13" fillId="0" borderId="10" xfId="0" applyNumberFormat="1" applyFont="1" applyBorder="1" applyAlignment="1">
      <alignment horizontal="center"/>
    </xf>
    <xf numFmtId="3" fontId="18" fillId="0" borderId="10"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0" fontId="18" fillId="0" borderId="0" xfId="0" applyFont="1" applyAlignment="1">
      <alignment/>
    </xf>
    <xf numFmtId="0" fontId="18" fillId="0" borderId="0" xfId="0" applyFont="1" applyAlignment="1">
      <alignment horizontal="center"/>
    </xf>
    <xf numFmtId="0" fontId="22" fillId="0" borderId="0" xfId="0" applyFont="1" applyAlignment="1">
      <alignment/>
    </xf>
    <xf numFmtId="0" fontId="13"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xf>
    <xf numFmtId="0" fontId="17" fillId="0" borderId="0" xfId="0" applyFont="1" applyBorder="1" applyAlignment="1">
      <alignment horizontal="left"/>
    </xf>
    <xf numFmtId="0" fontId="7" fillId="0" borderId="0" xfId="0" applyNumberFormat="1" applyFont="1" applyFill="1" applyBorder="1" applyAlignment="1" applyProtection="1">
      <alignment/>
      <protection/>
    </xf>
    <xf numFmtId="0" fontId="27" fillId="0" borderId="0" xfId="0" applyFont="1" applyAlignment="1">
      <alignment/>
    </xf>
    <xf numFmtId="0" fontId="0" fillId="0" borderId="0" xfId="0" applyAlignment="1">
      <alignment/>
    </xf>
    <xf numFmtId="0" fontId="29" fillId="0" borderId="0" xfId="0" applyFont="1" applyAlignment="1">
      <alignment vertical="center"/>
    </xf>
    <xf numFmtId="0" fontId="30" fillId="0" borderId="0" xfId="58" applyFont="1" applyAlignment="1">
      <alignment vertical="center"/>
      <protection/>
    </xf>
    <xf numFmtId="0" fontId="26" fillId="0" borderId="0" xfId="58" applyFont="1" applyAlignment="1">
      <alignment vertical="center"/>
      <protection/>
    </xf>
    <xf numFmtId="0" fontId="31" fillId="0" borderId="0" xfId="58" applyFont="1" applyAlignment="1">
      <alignment vertical="center"/>
      <protection/>
    </xf>
    <xf numFmtId="0" fontId="15" fillId="0" borderId="0" xfId="0" applyFont="1" applyAlignment="1">
      <alignment vertical="center"/>
    </xf>
    <xf numFmtId="0" fontId="16" fillId="0" borderId="10" xfId="0" applyFont="1" applyBorder="1" applyAlignment="1">
      <alignment horizontal="center" vertical="center" wrapText="1"/>
    </xf>
    <xf numFmtId="196" fontId="16" fillId="0" borderId="10" xfId="0" applyNumberFormat="1" applyFont="1" applyBorder="1" applyAlignment="1">
      <alignment horizontal="center" vertical="center" wrapText="1"/>
    </xf>
    <xf numFmtId="196" fontId="16" fillId="0" borderId="10" xfId="42" applyNumberFormat="1" applyFont="1" applyBorder="1" applyAlignment="1">
      <alignment horizontal="center" vertical="center" wrapText="1"/>
    </xf>
    <xf numFmtId="0" fontId="16" fillId="0" borderId="10" xfId="0" applyFont="1" applyBorder="1" applyAlignment="1">
      <alignment/>
    </xf>
    <xf numFmtId="3" fontId="16" fillId="0" borderId="10" xfId="0" applyNumberFormat="1" applyFont="1" applyBorder="1" applyAlignment="1">
      <alignment/>
    </xf>
    <xf numFmtId="3" fontId="16" fillId="0" borderId="10" xfId="42" applyNumberFormat="1" applyFont="1" applyBorder="1" applyAlignment="1">
      <alignment/>
    </xf>
    <xf numFmtId="0" fontId="15" fillId="0" borderId="10" xfId="0" applyFont="1" applyBorder="1" applyAlignment="1" quotePrefix="1">
      <alignment vertical="center"/>
    </xf>
    <xf numFmtId="3" fontId="15" fillId="0" borderId="10" xfId="0" applyNumberFormat="1" applyFont="1" applyBorder="1" applyAlignment="1">
      <alignment/>
    </xf>
    <xf numFmtId="3" fontId="15" fillId="0" borderId="10" xfId="42" applyNumberFormat="1" applyFont="1" applyBorder="1" applyAlignment="1">
      <alignment vertical="center"/>
    </xf>
    <xf numFmtId="3" fontId="15" fillId="0" borderId="10" xfId="42" applyNumberFormat="1" applyFont="1" applyBorder="1" applyAlignment="1">
      <alignment horizontal="right" vertical="center"/>
    </xf>
    <xf numFmtId="0" fontId="15" fillId="0" borderId="11" xfId="0" applyFont="1" applyBorder="1" applyAlignment="1" quotePrefix="1">
      <alignment horizontal="justify" vertical="center"/>
    </xf>
    <xf numFmtId="38" fontId="15" fillId="0" borderId="10" xfId="42" applyNumberFormat="1" applyFont="1" applyBorder="1" applyAlignment="1">
      <alignment vertical="center"/>
    </xf>
    <xf numFmtId="38" fontId="15" fillId="0" borderId="10" xfId="42" applyNumberFormat="1" applyFont="1" applyBorder="1" applyAlignment="1">
      <alignment horizontal="right" vertical="center"/>
    </xf>
    <xf numFmtId="0" fontId="16" fillId="0" borderId="10" xfId="0" applyFont="1" applyBorder="1" applyAlignment="1">
      <alignment vertical="center"/>
    </xf>
    <xf numFmtId="3" fontId="16" fillId="0" borderId="10" xfId="42" applyNumberFormat="1" applyFont="1" applyBorder="1" applyAlignment="1">
      <alignment vertical="center"/>
    </xf>
    <xf numFmtId="3" fontId="16" fillId="0" borderId="10" xfId="0" applyNumberFormat="1" applyFont="1" applyBorder="1" applyAlignment="1">
      <alignment vertical="center"/>
    </xf>
    <xf numFmtId="179" fontId="0" fillId="0" borderId="0" xfId="42" applyFont="1" applyAlignment="1">
      <alignment/>
    </xf>
    <xf numFmtId="0" fontId="0" fillId="0" borderId="0" xfId="0" applyBorder="1" applyAlignment="1">
      <alignment/>
    </xf>
    <xf numFmtId="196" fontId="0" fillId="0" borderId="0" xfId="0" applyNumberFormat="1" applyBorder="1" applyAlignment="1">
      <alignment/>
    </xf>
    <xf numFmtId="196" fontId="29" fillId="0" borderId="0" xfId="42" applyNumberFormat="1" applyFont="1" applyBorder="1" applyAlignment="1">
      <alignment vertical="center"/>
    </xf>
    <xf numFmtId="3" fontId="0" fillId="0" borderId="0" xfId="0" applyNumberFormat="1" applyAlignment="1">
      <alignment/>
    </xf>
    <xf numFmtId="0" fontId="0" fillId="0" borderId="0" xfId="0" applyFill="1" applyAlignment="1">
      <alignment/>
    </xf>
    <xf numFmtId="0" fontId="32"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35" fillId="0" borderId="0" xfId="0" applyNumberFormat="1" applyFont="1" applyFill="1" applyBorder="1" applyAlignment="1" applyProtection="1">
      <alignment horizontal="right"/>
      <protection/>
    </xf>
    <xf numFmtId="0" fontId="5" fillId="0" borderId="10" xfId="0" applyFont="1" applyBorder="1" applyAlignment="1">
      <alignment horizontal="left" vertical="center"/>
    </xf>
    <xf numFmtId="3" fontId="5" fillId="0" borderId="10" xfId="0" applyNumberFormat="1" applyFont="1" applyBorder="1" applyAlignment="1">
      <alignment vertical="center"/>
    </xf>
    <xf numFmtId="0" fontId="5" fillId="0" borderId="10" xfId="0" applyFont="1" applyBorder="1" applyAlignment="1">
      <alignment vertical="center"/>
    </xf>
    <xf numFmtId="0" fontId="37"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7" fillId="0" borderId="0" xfId="0" applyFont="1" applyAlignment="1">
      <alignment horizontal="left" vertical="center"/>
    </xf>
    <xf numFmtId="0" fontId="7" fillId="0" borderId="0" xfId="0" applyNumberFormat="1" applyFont="1" applyFill="1" applyBorder="1" applyAlignment="1" applyProtection="1">
      <alignment horizontal="center" wrapText="1"/>
      <protection/>
    </xf>
    <xf numFmtId="0" fontId="7" fillId="0" borderId="0" xfId="0" applyFont="1" applyAlignment="1">
      <alignment vertical="center"/>
    </xf>
    <xf numFmtId="0" fontId="11" fillId="0" borderId="0" xfId="0" applyNumberFormat="1" applyFont="1" applyFill="1" applyBorder="1" applyAlignment="1" applyProtection="1">
      <alignment/>
      <protection/>
    </xf>
    <xf numFmtId="0" fontId="14" fillId="0" borderId="0" xfId="0" applyFont="1" applyAlignment="1">
      <alignment horizontal="center" wrapText="1"/>
    </xf>
    <xf numFmtId="0" fontId="14" fillId="0" borderId="0" xfId="0" applyFont="1" applyAlignment="1">
      <alignment horizontal="left" wrapText="1"/>
    </xf>
    <xf numFmtId="0" fontId="16" fillId="0" borderId="11" xfId="0" applyFont="1" applyBorder="1" applyAlignment="1">
      <alignment vertical="center"/>
    </xf>
    <xf numFmtId="0" fontId="16" fillId="0" borderId="12" xfId="0" applyFont="1" applyBorder="1" applyAlignment="1">
      <alignment vertical="center"/>
    </xf>
    <xf numFmtId="0" fontId="17"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10" xfId="0" applyFont="1" applyBorder="1" applyAlignment="1">
      <alignment/>
    </xf>
    <xf numFmtId="196" fontId="15" fillId="0" borderId="10" xfId="42" applyNumberFormat="1" applyFont="1" applyBorder="1" applyAlignment="1">
      <alignment/>
    </xf>
    <xf numFmtId="196" fontId="15" fillId="0" borderId="13" xfId="42" applyNumberFormat="1" applyFont="1" applyBorder="1" applyAlignment="1">
      <alignment/>
    </xf>
    <xf numFmtId="0" fontId="15" fillId="0" borderId="10" xfId="0" applyFont="1" applyBorder="1" applyAlignment="1">
      <alignment vertical="center"/>
    </xf>
    <xf numFmtId="196" fontId="16" fillId="0" borderId="10" xfId="42" applyNumberFormat="1" applyFont="1" applyBorder="1" applyAlignment="1">
      <alignment vertical="center"/>
    </xf>
    <xf numFmtId="196" fontId="16" fillId="0" borderId="10" xfId="42" applyNumberFormat="1" applyFont="1" applyBorder="1" applyAlignment="1">
      <alignment horizontal="right" vertical="center"/>
    </xf>
    <xf numFmtId="196" fontId="16" fillId="0" borderId="13" xfId="42" applyNumberFormat="1" applyFont="1" applyBorder="1" applyAlignment="1">
      <alignment horizontal="right" vertical="center"/>
    </xf>
    <xf numFmtId="196" fontId="15" fillId="0" borderId="10" xfId="42" applyNumberFormat="1" applyFont="1" applyBorder="1" applyAlignment="1">
      <alignment vertical="center"/>
    </xf>
    <xf numFmtId="196" fontId="15" fillId="0" borderId="10" xfId="42" applyNumberFormat="1" applyFont="1" applyBorder="1" applyAlignment="1">
      <alignment horizontal="right" vertical="center"/>
    </xf>
    <xf numFmtId="196" fontId="15" fillId="0" borderId="13" xfId="42" applyNumberFormat="1" applyFont="1" applyBorder="1" applyAlignment="1">
      <alignment horizontal="right" vertical="center"/>
    </xf>
    <xf numFmtId="196" fontId="18" fillId="0" borderId="0" xfId="0" applyNumberFormat="1" applyFont="1" applyAlignment="1">
      <alignment/>
    </xf>
    <xf numFmtId="179" fontId="15" fillId="0" borderId="10" xfId="42" applyFont="1" applyBorder="1" applyAlignment="1">
      <alignment vertical="center"/>
    </xf>
    <xf numFmtId="196" fontId="16" fillId="0" borderId="13" xfId="42" applyNumberFormat="1" applyFont="1" applyBorder="1" applyAlignment="1">
      <alignment vertical="center"/>
    </xf>
    <xf numFmtId="196" fontId="18" fillId="0" borderId="0" xfId="42" applyNumberFormat="1" applyFont="1" applyAlignment="1">
      <alignment/>
    </xf>
    <xf numFmtId="196" fontId="15" fillId="0" borderId="10" xfId="0" applyNumberFormat="1" applyFont="1" applyBorder="1" applyAlignment="1">
      <alignment/>
    </xf>
    <xf numFmtId="196" fontId="16" fillId="0" borderId="10" xfId="42" applyNumberFormat="1" applyFont="1" applyFill="1" applyBorder="1" applyAlignment="1">
      <alignment horizontal="right" vertical="center"/>
    </xf>
    <xf numFmtId="196" fontId="16" fillId="0" borderId="13" xfId="42" applyNumberFormat="1" applyFont="1" applyFill="1" applyBorder="1" applyAlignment="1">
      <alignment horizontal="right" vertical="center"/>
    </xf>
    <xf numFmtId="3" fontId="16" fillId="0" borderId="13" xfId="0" applyNumberFormat="1" applyFont="1" applyBorder="1" applyAlignment="1">
      <alignment vertical="center"/>
    </xf>
    <xf numFmtId="196" fontId="15" fillId="0" borderId="10" xfId="42" applyNumberFormat="1" applyFont="1" applyFill="1" applyBorder="1" applyAlignment="1">
      <alignment vertical="center" wrapText="1"/>
    </xf>
    <xf numFmtId="0" fontId="18" fillId="0" borderId="14" xfId="0" applyFont="1" applyFill="1" applyBorder="1" applyAlignment="1">
      <alignment/>
    </xf>
    <xf numFmtId="0" fontId="18" fillId="0" borderId="0" xfId="0" applyFont="1" applyFill="1" applyAlignment="1">
      <alignment/>
    </xf>
    <xf numFmtId="0" fontId="15" fillId="0" borderId="0" xfId="0" applyFont="1" applyFill="1" applyAlignment="1">
      <alignment horizontal="left" vertical="center" wrapText="1"/>
    </xf>
    <xf numFmtId="197" fontId="1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8" fillId="0" borderId="0" xfId="0" applyFont="1" applyFill="1" applyBorder="1" applyAlignment="1">
      <alignment/>
    </xf>
    <xf numFmtId="0" fontId="14" fillId="0" borderId="0" xfId="0" applyFont="1" applyFill="1" applyBorder="1" applyAlignment="1">
      <alignment horizontal="center" vertical="center" wrapText="1"/>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xf>
    <xf numFmtId="0" fontId="16" fillId="0" borderId="10" xfId="0" applyFont="1" applyFill="1" applyBorder="1" applyAlignment="1">
      <alignment/>
    </xf>
    <xf numFmtId="0" fontId="18" fillId="0" borderId="10" xfId="0" applyFont="1" applyFill="1" applyBorder="1" applyAlignment="1">
      <alignment/>
    </xf>
    <xf numFmtId="196" fontId="15" fillId="0" borderId="10" xfId="42" applyNumberFormat="1" applyFont="1" applyFill="1" applyBorder="1" applyAlignment="1">
      <alignment/>
    </xf>
    <xf numFmtId="0" fontId="15" fillId="0" borderId="10" xfId="0" applyFont="1" applyFill="1" applyBorder="1" applyAlignment="1">
      <alignment vertical="center"/>
    </xf>
    <xf numFmtId="196" fontId="16" fillId="0" borderId="10" xfId="42" applyNumberFormat="1" applyFont="1" applyFill="1" applyBorder="1" applyAlignment="1">
      <alignment vertical="center"/>
    </xf>
    <xf numFmtId="196" fontId="16" fillId="0" borderId="10" xfId="42" applyNumberFormat="1" applyFont="1" applyFill="1" applyBorder="1" applyAlignment="1">
      <alignment horizontal="center" vertical="center"/>
    </xf>
    <xf numFmtId="0" fontId="15" fillId="0" borderId="10" xfId="0" applyFont="1" applyFill="1" applyBorder="1" applyAlignment="1" quotePrefix="1">
      <alignment vertical="center"/>
    </xf>
    <xf numFmtId="196" fontId="15" fillId="0" borderId="10" xfId="42" applyNumberFormat="1" applyFont="1" applyFill="1" applyBorder="1" applyAlignment="1">
      <alignment vertical="center"/>
    </xf>
    <xf numFmtId="196" fontId="15" fillId="0" borderId="10" xfId="42" applyNumberFormat="1" applyFont="1" applyFill="1" applyBorder="1" applyAlignment="1">
      <alignment horizontal="right" vertical="center"/>
    </xf>
    <xf numFmtId="179" fontId="15" fillId="0" borderId="10" xfId="42" applyFont="1" applyFill="1" applyBorder="1" applyAlignment="1">
      <alignment vertical="center"/>
    </xf>
    <xf numFmtId="196" fontId="15" fillId="0" borderId="10" xfId="0" applyNumberFormat="1" applyFont="1" applyFill="1" applyBorder="1" applyAlignment="1">
      <alignment/>
    </xf>
    <xf numFmtId="179" fontId="16" fillId="0" borderId="10" xfId="42" applyFont="1" applyFill="1" applyBorder="1" applyAlignment="1">
      <alignment vertical="center"/>
    </xf>
    <xf numFmtId="196" fontId="15" fillId="0" borderId="0" xfId="42" applyNumberFormat="1" applyFont="1" applyFill="1" applyBorder="1" applyAlignment="1">
      <alignment vertical="center"/>
    </xf>
    <xf numFmtId="179" fontId="18" fillId="0" borderId="0" xfId="42" applyFont="1" applyFill="1" applyAlignment="1">
      <alignment/>
    </xf>
    <xf numFmtId="0" fontId="18" fillId="0" borderId="0" xfId="57" applyFont="1" applyAlignment="1">
      <alignment vertical="center"/>
      <protection/>
    </xf>
    <xf numFmtId="0" fontId="18" fillId="0" borderId="0" xfId="57" applyFont="1" applyFill="1" applyAlignment="1">
      <alignment vertical="center"/>
      <protection/>
    </xf>
    <xf numFmtId="3" fontId="15" fillId="0" borderId="0" xfId="0" applyNumberFormat="1" applyFont="1" applyBorder="1" applyAlignment="1">
      <alignment vertical="center"/>
    </xf>
    <xf numFmtId="0" fontId="15" fillId="0" borderId="0" xfId="0" applyFont="1" applyBorder="1" applyAlignment="1">
      <alignment vertical="center"/>
    </xf>
    <xf numFmtId="3" fontId="16" fillId="0" borderId="0" xfId="0" applyNumberFormat="1" applyFont="1" applyAlignment="1">
      <alignment vertical="center"/>
    </xf>
    <xf numFmtId="0" fontId="17" fillId="0" borderId="0" xfId="0" applyFont="1" applyAlignment="1">
      <alignment vertical="center"/>
    </xf>
    <xf numFmtId="0" fontId="16" fillId="0" borderId="0" xfId="0" applyFont="1" applyAlignment="1">
      <alignment vertical="center"/>
    </xf>
    <xf numFmtId="3" fontId="15" fillId="0" borderId="0" xfId="0" applyNumberFormat="1" applyFont="1" applyAlignment="1">
      <alignment vertical="center"/>
    </xf>
    <xf numFmtId="0" fontId="15" fillId="0" borderId="0" xfId="0" applyFont="1" applyAlignment="1">
      <alignment vertical="center" wrapText="1"/>
    </xf>
    <xf numFmtId="3" fontId="15" fillId="0" borderId="0" xfId="0" applyNumberFormat="1" applyFont="1" applyFill="1" applyAlignment="1">
      <alignment vertical="center"/>
    </xf>
    <xf numFmtId="0" fontId="15" fillId="0" borderId="0" xfId="57" applyFont="1" applyFill="1" applyAlignment="1">
      <alignment vertical="center"/>
      <protection/>
    </xf>
    <xf numFmtId="0" fontId="15" fillId="0" borderId="0" xfId="0" applyFont="1" applyAlignment="1" quotePrefix="1">
      <alignment vertical="center"/>
    </xf>
    <xf numFmtId="0" fontId="15" fillId="0" borderId="0" xfId="57" applyFont="1" applyAlignment="1">
      <alignment vertical="center"/>
      <protection/>
    </xf>
    <xf numFmtId="0" fontId="15" fillId="0" borderId="0" xfId="0" applyFont="1" applyAlignment="1">
      <alignment horizontal="justify" vertical="center"/>
    </xf>
    <xf numFmtId="0" fontId="16" fillId="0" borderId="0" xfId="0" applyFont="1" applyAlignment="1">
      <alignment horizontal="left" vertical="center"/>
    </xf>
    <xf numFmtId="3" fontId="15" fillId="0" borderId="0" xfId="0" applyNumberFormat="1" applyFont="1" applyAlignment="1" quotePrefix="1">
      <alignment vertical="center"/>
    </xf>
    <xf numFmtId="0" fontId="15" fillId="0" borderId="0" xfId="0" applyFont="1" applyAlignment="1">
      <alignment horizontal="left" vertical="center"/>
    </xf>
    <xf numFmtId="0" fontId="17" fillId="0" borderId="0" xfId="0" applyFont="1" applyAlignment="1">
      <alignment horizontal="left" vertical="center"/>
    </xf>
    <xf numFmtId="3"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30" fillId="0" borderId="0" xfId="0" applyFont="1" applyFill="1" applyAlignment="1">
      <alignment vertical="center"/>
    </xf>
    <xf numFmtId="0" fontId="30" fillId="0" borderId="0" xfId="0" applyFont="1" applyAlignment="1">
      <alignment vertical="center"/>
    </xf>
    <xf numFmtId="3" fontId="15" fillId="0" borderId="0" xfId="0" applyNumberFormat="1" applyFont="1" applyAlignment="1">
      <alignment horizontal="center" vertical="center"/>
    </xf>
    <xf numFmtId="3" fontId="16" fillId="0" borderId="0" xfId="0" applyNumberFormat="1" applyFont="1" applyAlignment="1" quotePrefix="1">
      <alignment horizontal="center" vertical="center"/>
    </xf>
    <xf numFmtId="3" fontId="16" fillId="0" borderId="0" xfId="0" applyNumberFormat="1" applyFont="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justify" vertical="center"/>
    </xf>
    <xf numFmtId="0" fontId="15" fillId="0" borderId="0" xfId="0" applyFont="1" applyFill="1" applyBorder="1" applyAlignment="1">
      <alignment horizontal="right" vertical="center"/>
    </xf>
    <xf numFmtId="0" fontId="15" fillId="0" borderId="0" xfId="0" applyFont="1" applyAlignment="1">
      <alignment horizontal="justify" vertical="center" wrapText="1"/>
    </xf>
    <xf numFmtId="0" fontId="15" fillId="0" borderId="0" xfId="0" applyNumberFormat="1" applyFont="1" applyAlignment="1">
      <alignment horizontal="justify" vertical="center"/>
    </xf>
    <xf numFmtId="0" fontId="16" fillId="0" borderId="0" xfId="0" applyFont="1" applyAlignment="1">
      <alignment horizontal="justify" vertical="center"/>
    </xf>
    <xf numFmtId="0" fontId="15" fillId="0" borderId="0" xfId="56" applyFont="1" applyAlignment="1">
      <alignment horizontal="justify" vertical="center"/>
      <protection/>
    </xf>
    <xf numFmtId="14" fontId="8" fillId="0" borderId="0" xfId="42" applyNumberFormat="1" applyFont="1" applyAlignment="1" quotePrefix="1">
      <alignment horizontal="right" vertical="center"/>
    </xf>
    <xf numFmtId="14" fontId="16" fillId="0" borderId="0" xfId="0" applyNumberFormat="1" applyFont="1" applyAlignment="1">
      <alignment horizontal="right" vertical="center"/>
    </xf>
    <xf numFmtId="14" fontId="16" fillId="0" borderId="0" xfId="42" applyNumberFormat="1" applyFont="1" applyAlignment="1" quotePrefix="1">
      <alignment horizontal="right" vertical="center"/>
    </xf>
    <xf numFmtId="0" fontId="39" fillId="0" borderId="0" xfId="0" applyFont="1" applyAlignment="1">
      <alignment vertical="center"/>
    </xf>
    <xf numFmtId="196" fontId="15" fillId="0" borderId="0" xfId="42" applyNumberFormat="1" applyFont="1" applyBorder="1" applyAlignment="1">
      <alignment horizontal="center" vertical="center"/>
    </xf>
    <xf numFmtId="0" fontId="40" fillId="0" borderId="0" xfId="55" applyFont="1" applyFill="1" applyBorder="1" applyAlignment="1" quotePrefix="1">
      <alignment horizontal="left"/>
      <protection/>
    </xf>
    <xf numFmtId="0" fontId="41" fillId="0" borderId="0" xfId="0" applyFont="1" applyAlignment="1">
      <alignment vertical="center"/>
    </xf>
    <xf numFmtId="196" fontId="40" fillId="0" borderId="0" xfId="42" applyNumberFormat="1" applyFont="1" applyAlignment="1">
      <alignment vertical="center"/>
    </xf>
    <xf numFmtId="196" fontId="30" fillId="0" borderId="0" xfId="42" applyNumberFormat="1" applyFont="1" applyAlignment="1">
      <alignment vertical="center"/>
    </xf>
    <xf numFmtId="196" fontId="12" fillId="0" borderId="15" xfId="42" applyNumberFormat="1" applyFont="1" applyBorder="1" applyAlignment="1">
      <alignment horizontal="right" vertical="center"/>
    </xf>
    <xf numFmtId="196" fontId="16" fillId="0" borderId="16" xfId="42" applyNumberFormat="1" applyFont="1" applyBorder="1" applyAlignment="1">
      <alignment horizontal="right" vertical="center"/>
    </xf>
    <xf numFmtId="3" fontId="12" fillId="0" borderId="15" xfId="42" applyNumberFormat="1" applyFont="1" applyBorder="1" applyAlignment="1">
      <alignment horizontal="right" vertical="center"/>
    </xf>
    <xf numFmtId="196" fontId="16" fillId="0" borderId="0" xfId="0" applyNumberFormat="1" applyFont="1" applyAlignment="1">
      <alignment vertical="center"/>
    </xf>
    <xf numFmtId="196" fontId="16" fillId="0" borderId="0" xfId="42" applyNumberFormat="1" applyFont="1" applyBorder="1" applyAlignment="1">
      <alignment horizontal="right" vertical="center"/>
    </xf>
    <xf numFmtId="0" fontId="40" fillId="0" borderId="0" xfId="0" applyFont="1" applyAlignment="1" quotePrefix="1">
      <alignment vertical="center"/>
    </xf>
    <xf numFmtId="0" fontId="42" fillId="0" borderId="0" xfId="0" applyFont="1" applyAlignment="1">
      <alignment vertical="center"/>
    </xf>
    <xf numFmtId="196" fontId="40" fillId="0" borderId="0" xfId="42" applyNumberFormat="1" applyFont="1" applyBorder="1" applyAlignment="1">
      <alignment horizontal="right" vertical="center"/>
    </xf>
    <xf numFmtId="0" fontId="42" fillId="0" borderId="0" xfId="0" applyFont="1" applyBorder="1" applyAlignment="1">
      <alignment vertical="center"/>
    </xf>
    <xf numFmtId="3" fontId="16" fillId="0" borderId="15" xfId="42" applyNumberFormat="1" applyFont="1" applyBorder="1" applyAlignment="1">
      <alignment horizontal="right" vertical="center"/>
    </xf>
    <xf numFmtId="3" fontId="16" fillId="0" borderId="0" xfId="42" applyNumberFormat="1" applyFont="1" applyBorder="1" applyAlignment="1">
      <alignment horizontal="right" vertical="center"/>
    </xf>
    <xf numFmtId="3" fontId="16" fillId="0" borderId="0" xfId="0" applyNumberFormat="1" applyFont="1" applyBorder="1" applyAlignment="1">
      <alignment vertical="center"/>
    </xf>
    <xf numFmtId="196" fontId="16" fillId="0" borderId="0" xfId="0" applyNumberFormat="1" applyFont="1" applyBorder="1" applyAlignment="1">
      <alignment vertical="center"/>
    </xf>
    <xf numFmtId="196" fontId="15" fillId="0" borderId="0" xfId="42" applyNumberFormat="1" applyFont="1" applyBorder="1" applyAlignment="1">
      <alignment horizontal="right" vertical="center"/>
    </xf>
    <xf numFmtId="3" fontId="12" fillId="0" borderId="0" xfId="42" applyNumberFormat="1" applyFont="1" applyBorder="1" applyAlignment="1">
      <alignment horizontal="right" vertical="center"/>
    </xf>
    <xf numFmtId="3" fontId="12" fillId="0" borderId="0" xfId="0" applyNumberFormat="1" applyFont="1" applyAlignment="1">
      <alignment vertical="center"/>
    </xf>
    <xf numFmtId="3" fontId="16" fillId="0" borderId="0" xfId="0" applyNumberFormat="1" applyFont="1" applyFill="1" applyAlignment="1" quotePrefix="1">
      <alignment horizontal="center" vertical="center"/>
    </xf>
    <xf numFmtId="3" fontId="16" fillId="0" borderId="0" xfId="0" applyNumberFormat="1" applyFont="1" applyFill="1" applyAlignment="1">
      <alignment horizontal="right" vertical="center"/>
    </xf>
    <xf numFmtId="3" fontId="30" fillId="0" borderId="17" xfId="42" applyNumberFormat="1" applyFont="1" applyFill="1" applyBorder="1" applyAlignment="1">
      <alignment horizontal="right" vertical="center"/>
    </xf>
    <xf numFmtId="3" fontId="30" fillId="0" borderId="0" xfId="0" applyNumberFormat="1" applyFont="1" applyFill="1" applyAlignment="1">
      <alignment vertical="center"/>
    </xf>
    <xf numFmtId="3" fontId="15" fillId="0" borderId="17" xfId="42" applyNumberFormat="1"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Alignment="1">
      <alignment horizontal="right" vertical="center"/>
    </xf>
    <xf numFmtId="3" fontId="30" fillId="0" borderId="0" xfId="42" applyNumberFormat="1" applyFont="1" applyFill="1" applyAlignment="1">
      <alignment vertical="center"/>
    </xf>
    <xf numFmtId="196" fontId="43" fillId="0" borderId="0" xfId="0" applyNumberFormat="1" applyFont="1" applyFill="1" applyAlignment="1">
      <alignment vertical="center"/>
    </xf>
    <xf numFmtId="3" fontId="43" fillId="0" borderId="0" xfId="42" applyNumberFormat="1" applyFont="1" applyFill="1" applyAlignment="1">
      <alignment vertical="center" wrapText="1"/>
    </xf>
    <xf numFmtId="3" fontId="43" fillId="0" borderId="0" xfId="0" applyNumberFormat="1" applyFont="1" applyFill="1" applyAlignment="1">
      <alignment vertical="center"/>
    </xf>
    <xf numFmtId="3" fontId="30" fillId="0" borderId="18" xfId="42" applyNumberFormat="1" applyFont="1" applyFill="1" applyBorder="1" applyAlignment="1">
      <alignment horizontal="right" vertical="center"/>
    </xf>
    <xf numFmtId="3" fontId="15" fillId="0" borderId="18" xfId="42" applyNumberFormat="1" applyFont="1" applyFill="1" applyBorder="1" applyAlignment="1">
      <alignment horizontal="right" vertical="center"/>
    </xf>
    <xf numFmtId="196" fontId="15" fillId="0" borderId="0" xfId="0" applyNumberFormat="1" applyFont="1" applyFill="1" applyAlignment="1">
      <alignment vertical="center"/>
    </xf>
    <xf numFmtId="3" fontId="15" fillId="0" borderId="0" xfId="42" applyNumberFormat="1" applyFont="1" applyFill="1" applyAlignment="1">
      <alignment vertical="center"/>
    </xf>
    <xf numFmtId="3" fontId="16" fillId="0" borderId="0" xfId="0" applyNumberFormat="1" applyFont="1" applyFill="1" applyAlignment="1" quotePrefix="1">
      <alignment vertical="center"/>
    </xf>
    <xf numFmtId="196" fontId="15" fillId="0" borderId="0" xfId="42" applyNumberFormat="1" applyFont="1" applyFill="1" applyBorder="1" applyAlignment="1" quotePrefix="1">
      <alignment horizontal="left"/>
    </xf>
    <xf numFmtId="3" fontId="15" fillId="0" borderId="0" xfId="42" applyNumberFormat="1" applyFont="1" applyFill="1" applyBorder="1" applyAlignment="1">
      <alignment horizontal="center"/>
    </xf>
    <xf numFmtId="3" fontId="39" fillId="0" borderId="0" xfId="0" applyNumberFormat="1" applyFont="1" applyFill="1" applyAlignment="1">
      <alignment vertical="center"/>
    </xf>
    <xf numFmtId="196" fontId="15" fillId="0" borderId="17" xfId="42" applyNumberFormat="1" applyFont="1" applyFill="1" applyBorder="1" applyAlignment="1">
      <alignment horizontal="right" vertical="center"/>
    </xf>
    <xf numFmtId="196" fontId="15" fillId="0" borderId="0" xfId="42" applyNumberFormat="1" applyFont="1" applyFill="1" applyAlignment="1">
      <alignment horizontal="right" vertical="center"/>
    </xf>
    <xf numFmtId="0" fontId="30" fillId="0" borderId="0" xfId="0" applyFont="1" applyFill="1" applyAlignment="1" quotePrefix="1">
      <alignment vertical="center"/>
    </xf>
    <xf numFmtId="196" fontId="30" fillId="0" borderId="0" xfId="42" applyNumberFormat="1" applyFont="1" applyFill="1" applyAlignment="1">
      <alignment horizontal="right" vertical="center"/>
    </xf>
    <xf numFmtId="0" fontId="30" fillId="0" borderId="0" xfId="0" applyFont="1" applyFill="1" applyAlignment="1">
      <alignment horizontal="right" vertical="center"/>
    </xf>
    <xf numFmtId="196" fontId="30" fillId="0" borderId="0" xfId="42" applyNumberFormat="1" applyFont="1" applyFill="1" applyAlignment="1">
      <alignment vertical="center" wrapText="1"/>
    </xf>
    <xf numFmtId="196" fontId="16" fillId="0" borderId="0" xfId="0" applyNumberFormat="1" applyFont="1" applyAlignment="1">
      <alignment horizontal="left" vertical="center"/>
    </xf>
    <xf numFmtId="3" fontId="16" fillId="0" borderId="0" xfId="42" applyNumberFormat="1" applyFont="1" applyFill="1" applyBorder="1" applyAlignment="1">
      <alignment horizontal="right" vertical="center"/>
    </xf>
    <xf numFmtId="3" fontId="15" fillId="0" borderId="0" xfId="0" applyNumberFormat="1" applyFont="1" applyFill="1" applyAlignment="1">
      <alignment horizontal="right" vertical="center"/>
    </xf>
    <xf numFmtId="0" fontId="39" fillId="0" borderId="0" xfId="0" applyFont="1" applyFill="1" applyAlignment="1">
      <alignment horizontal="right" vertical="center"/>
    </xf>
    <xf numFmtId="3" fontId="15" fillId="0" borderId="0" xfId="42" applyNumberFormat="1" applyFont="1" applyFill="1" applyBorder="1" applyAlignment="1">
      <alignment horizontal="right" vertical="center"/>
    </xf>
    <xf numFmtId="3" fontId="15" fillId="0" borderId="0" xfId="0" applyNumberFormat="1" applyFont="1" applyFill="1" applyBorder="1" applyAlignment="1">
      <alignment vertical="center"/>
    </xf>
    <xf numFmtId="0" fontId="16" fillId="0" borderId="0" xfId="0" applyFont="1" applyFill="1" applyAlignment="1">
      <alignment horizontal="left" vertical="center"/>
    </xf>
    <xf numFmtId="196" fontId="16" fillId="0" borderId="0" xfId="0" applyNumberFormat="1" applyFont="1" applyFill="1" applyAlignment="1">
      <alignment vertical="center"/>
    </xf>
    <xf numFmtId="196" fontId="15" fillId="0" borderId="0" xfId="42" applyNumberFormat="1" applyFont="1" applyAlignment="1">
      <alignment horizontal="right" vertical="center"/>
    </xf>
    <xf numFmtId="3" fontId="16" fillId="0" borderId="18" xfId="42" applyNumberFormat="1" applyFont="1" applyFill="1" applyBorder="1" applyAlignment="1">
      <alignment horizontal="right" vertical="center"/>
    </xf>
    <xf numFmtId="0" fontId="16" fillId="0" borderId="17" xfId="0" applyFont="1" applyBorder="1" applyAlignment="1">
      <alignment vertical="center"/>
    </xf>
    <xf numFmtId="196" fontId="16" fillId="0" borderId="18" xfId="42" applyNumberFormat="1" applyFont="1" applyFill="1" applyBorder="1" applyAlignment="1">
      <alignment horizontal="right" vertical="center"/>
    </xf>
    <xf numFmtId="179" fontId="16" fillId="0" borderId="0" xfId="42" applyFont="1" applyAlignment="1">
      <alignment vertical="center"/>
    </xf>
    <xf numFmtId="0" fontId="39" fillId="0" borderId="0" xfId="0" applyFont="1" applyAlignment="1">
      <alignment horizontal="right" vertical="center"/>
    </xf>
    <xf numFmtId="196" fontId="16" fillId="0" borderId="15" xfId="42" applyNumberFormat="1" applyFont="1" applyBorder="1" applyAlignment="1">
      <alignment horizontal="right" vertical="center"/>
    </xf>
    <xf numFmtId="0" fontId="44" fillId="0" borderId="0" xfId="0" applyFont="1" applyAlignment="1">
      <alignment vertical="center"/>
    </xf>
    <xf numFmtId="3" fontId="16" fillId="0" borderId="0" xfId="0" applyNumberFormat="1" applyFont="1" applyAlignment="1" quotePrefix="1">
      <alignment vertical="center"/>
    </xf>
    <xf numFmtId="0" fontId="15" fillId="0" borderId="0" xfId="0" applyFont="1" applyBorder="1" applyAlignment="1" quotePrefix="1">
      <alignment vertical="center"/>
    </xf>
    <xf numFmtId="0" fontId="15" fillId="0" borderId="0" xfId="0" applyFont="1" applyBorder="1" applyAlignment="1" quotePrefix="1">
      <alignment horizontal="left" vertical="center" wrapText="1"/>
    </xf>
    <xf numFmtId="14" fontId="16" fillId="0" borderId="0" xfId="42" applyNumberFormat="1" applyFont="1" applyAlignment="1">
      <alignment horizontal="right" vertical="center"/>
    </xf>
    <xf numFmtId="196" fontId="16" fillId="0" borderId="18" xfId="42" applyNumberFormat="1" applyFont="1" applyBorder="1" applyAlignment="1">
      <alignment horizontal="right" vertical="center"/>
    </xf>
    <xf numFmtId="177" fontId="16" fillId="0" borderId="18" xfId="43" applyFont="1" applyBorder="1" applyAlignment="1" quotePrefix="1">
      <alignment horizontal="right" vertical="center"/>
    </xf>
    <xf numFmtId="177" fontId="16" fillId="0" borderId="18" xfId="43" applyFont="1" applyBorder="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horizontal="right" vertical="center" wrapText="1"/>
    </xf>
    <xf numFmtId="0" fontId="16" fillId="0" borderId="0" xfId="0" applyFont="1" applyFill="1" applyBorder="1" applyAlignment="1">
      <alignment vertical="center"/>
    </xf>
    <xf numFmtId="3" fontId="30" fillId="0" borderId="0" xfId="0" applyNumberFormat="1" applyFont="1" applyAlignment="1">
      <alignment vertical="center"/>
    </xf>
    <xf numFmtId="196" fontId="15" fillId="0" borderId="0" xfId="42" applyNumberFormat="1" applyFont="1" applyAlignment="1">
      <alignment vertical="center" wrapText="1"/>
    </xf>
    <xf numFmtId="196" fontId="15" fillId="0" borderId="0" xfId="42" applyNumberFormat="1" applyFont="1" applyBorder="1" applyAlignment="1">
      <alignment vertical="center" wrapText="1"/>
    </xf>
    <xf numFmtId="196" fontId="15" fillId="0" borderId="0" xfId="42" applyNumberFormat="1" applyFont="1" applyBorder="1" applyAlignment="1">
      <alignment vertical="center"/>
    </xf>
    <xf numFmtId="196" fontId="15" fillId="0" borderId="0" xfId="42" applyNumberFormat="1" applyFont="1" applyAlignment="1">
      <alignment vertical="center"/>
    </xf>
    <xf numFmtId="196" fontId="15" fillId="0" borderId="0" xfId="42" applyNumberFormat="1" applyFont="1" applyAlignment="1">
      <alignment horizontal="center" vertical="center"/>
    </xf>
    <xf numFmtId="196" fontId="16" fillId="0" borderId="18" xfId="42" applyNumberFormat="1" applyFont="1" applyBorder="1" applyAlignment="1">
      <alignment vertical="center"/>
    </xf>
    <xf numFmtId="196" fontId="15" fillId="0" borderId="0" xfId="0" applyNumberFormat="1" applyFont="1" applyAlignment="1">
      <alignment vertical="center"/>
    </xf>
    <xf numFmtId="0" fontId="30" fillId="0" borderId="0" xfId="0" applyFont="1" applyBorder="1" applyAlignment="1" quotePrefix="1">
      <alignment vertical="center"/>
    </xf>
    <xf numFmtId="0" fontId="16" fillId="0" borderId="0" xfId="0" applyFont="1" applyBorder="1" applyAlignment="1">
      <alignment vertical="center"/>
    </xf>
    <xf numFmtId="196" fontId="15" fillId="0" borderId="19" xfId="42" applyNumberFormat="1" applyFont="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196" fontId="10" fillId="0" borderId="0" xfId="42"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quotePrefix="1">
      <alignment vertical="center"/>
    </xf>
    <xf numFmtId="3" fontId="10" fillId="0" borderId="0" xfId="0"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3" fontId="16" fillId="0" borderId="20" xfId="42" applyNumberFormat="1" applyFont="1" applyBorder="1" applyAlignment="1">
      <alignment horizontal="center" vertical="center"/>
    </xf>
    <xf numFmtId="3" fontId="16" fillId="0" borderId="0" xfId="42" applyNumberFormat="1" applyFont="1" applyBorder="1" applyAlignment="1">
      <alignment horizontal="center" vertical="center"/>
    </xf>
    <xf numFmtId="0" fontId="30" fillId="0" borderId="0" xfId="0" applyFont="1" applyAlignment="1" quotePrefix="1">
      <alignment vertical="center"/>
    </xf>
    <xf numFmtId="196" fontId="30" fillId="0" borderId="0" xfId="42" applyNumberFormat="1" applyFont="1" applyAlignment="1">
      <alignment horizontal="center" vertical="center"/>
    </xf>
    <xf numFmtId="3" fontId="30" fillId="0" borderId="0" xfId="42" applyNumberFormat="1" applyFont="1" applyAlignment="1">
      <alignment horizontal="center" vertical="center"/>
    </xf>
    <xf numFmtId="0" fontId="16" fillId="0" borderId="0" xfId="0" applyFont="1" applyAlignment="1" quotePrefix="1">
      <alignment vertical="center"/>
    </xf>
    <xf numFmtId="196" fontId="16" fillId="0" borderId="0" xfId="42" applyNumberFormat="1" applyFont="1" applyAlignment="1">
      <alignment horizontal="center" vertical="center"/>
    </xf>
    <xf numFmtId="0" fontId="26" fillId="0" borderId="0" xfId="0" applyFont="1" applyAlignment="1" quotePrefix="1">
      <alignment vertical="center"/>
    </xf>
    <xf numFmtId="3" fontId="15" fillId="0" borderId="19" xfId="42" applyNumberFormat="1" applyFont="1" applyBorder="1" applyAlignment="1">
      <alignment horizontal="right" vertical="center"/>
    </xf>
    <xf numFmtId="3" fontId="15" fillId="0" borderId="16" xfId="42" applyNumberFormat="1" applyFont="1" applyBorder="1" applyAlignment="1">
      <alignment horizontal="center" vertical="center"/>
    </xf>
    <xf numFmtId="3" fontId="15" fillId="0" borderId="0" xfId="42" applyNumberFormat="1" applyFont="1" applyBorder="1" applyAlignment="1">
      <alignment horizontal="center" vertical="center"/>
    </xf>
    <xf numFmtId="196" fontId="16" fillId="0" borderId="0" xfId="42" applyNumberFormat="1" applyFont="1" applyBorder="1" applyAlignment="1">
      <alignment vertical="center"/>
    </xf>
    <xf numFmtId="3" fontId="16" fillId="0" borderId="0" xfId="42" applyNumberFormat="1" applyFont="1" applyBorder="1" applyAlignment="1">
      <alignment vertical="center"/>
    </xf>
    <xf numFmtId="3" fontId="15" fillId="0" borderId="0" xfId="42" applyNumberFormat="1" applyFont="1" applyBorder="1" applyAlignment="1">
      <alignment vertical="center"/>
    </xf>
    <xf numFmtId="3" fontId="15" fillId="0" borderId="0" xfId="42" applyNumberFormat="1" applyFont="1" applyAlignment="1">
      <alignment horizontal="right" vertical="center"/>
    </xf>
    <xf numFmtId="3" fontId="15" fillId="0" borderId="0" xfId="42" applyNumberFormat="1" applyFont="1" applyAlignment="1">
      <alignment horizontal="center" vertical="center"/>
    </xf>
    <xf numFmtId="196" fontId="30" fillId="0" borderId="0" xfId="42" applyNumberFormat="1" applyFont="1" applyBorder="1" applyAlignment="1">
      <alignment horizontal="center" vertical="center"/>
    </xf>
    <xf numFmtId="3" fontId="15" fillId="0" borderId="0" xfId="42" applyNumberFormat="1" applyFont="1" applyBorder="1" applyAlignment="1">
      <alignment horizontal="right" vertical="center"/>
    </xf>
    <xf numFmtId="3" fontId="30" fillId="0" borderId="0" xfId="42" applyNumberFormat="1" applyFont="1" applyBorder="1" applyAlignment="1">
      <alignment horizontal="center" vertical="center"/>
    </xf>
    <xf numFmtId="196" fontId="15" fillId="0" borderId="0" xfId="42" applyNumberFormat="1" applyFont="1" applyBorder="1" applyAlignment="1">
      <alignment horizontal="left" vertical="center"/>
    </xf>
    <xf numFmtId="196" fontId="16" fillId="0" borderId="0" xfId="42" applyNumberFormat="1" applyFont="1" applyBorder="1" applyAlignment="1">
      <alignment horizontal="left" vertical="center"/>
    </xf>
    <xf numFmtId="3" fontId="16" fillId="0" borderId="20" xfId="42" applyNumberFormat="1" applyFont="1" applyBorder="1" applyAlignment="1">
      <alignment horizontal="right" vertical="center"/>
    </xf>
    <xf numFmtId="3" fontId="10" fillId="0" borderId="0" xfId="0" applyNumberFormat="1" applyFont="1" applyFill="1" applyAlignment="1">
      <alignment horizontal="right" vertical="center" wrapText="1"/>
    </xf>
    <xf numFmtId="3" fontId="15" fillId="0" borderId="0" xfId="0" applyNumberFormat="1" applyFont="1" applyFill="1" applyAlignment="1">
      <alignment horizontal="left" vertical="center" wrapText="1"/>
    </xf>
    <xf numFmtId="3" fontId="15" fillId="0" borderId="0" xfId="0" applyNumberFormat="1" applyFont="1" applyFill="1" applyAlignment="1">
      <alignment horizontal="right" vertical="center" wrapText="1"/>
    </xf>
    <xf numFmtId="0" fontId="15" fillId="0" borderId="0" xfId="0" applyFont="1" applyAlignment="1">
      <alignment horizontal="center" vertical="center" wrapText="1"/>
    </xf>
    <xf numFmtId="3" fontId="15" fillId="0" borderId="0" xfId="0" applyNumberFormat="1" applyFont="1" applyAlignment="1">
      <alignment horizontal="right" vertical="center" wrapText="1"/>
    </xf>
    <xf numFmtId="3" fontId="15" fillId="0" borderId="0" xfId="0" applyNumberFormat="1" applyFont="1" applyAlignment="1">
      <alignment horizontal="center" vertical="center" wrapText="1"/>
    </xf>
    <xf numFmtId="3" fontId="15" fillId="0" borderId="0" xfId="0" applyNumberFormat="1" applyFont="1" applyBorder="1" applyAlignment="1">
      <alignment horizontal="right" vertical="center" wrapText="1"/>
    </xf>
    <xf numFmtId="3"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3" fontId="16" fillId="0" borderId="20" xfId="0" applyNumberFormat="1" applyFont="1" applyBorder="1" applyAlignment="1">
      <alignment vertical="center" wrapText="1"/>
    </xf>
    <xf numFmtId="3" fontId="15" fillId="0" borderId="16" xfId="0" applyNumberFormat="1" applyFont="1" applyBorder="1" applyAlignment="1">
      <alignment vertical="center" wrapText="1"/>
    </xf>
    <xf numFmtId="196" fontId="16" fillId="0" borderId="0" xfId="42" applyNumberFormat="1" applyFont="1" applyAlignment="1">
      <alignment vertical="center"/>
    </xf>
    <xf numFmtId="196" fontId="8" fillId="0" borderId="0" xfId="42" applyNumberFormat="1" applyFont="1" applyAlignment="1">
      <alignment vertical="center" wrapText="1"/>
    </xf>
    <xf numFmtId="196" fontId="45" fillId="0" borderId="0" xfId="42" applyNumberFormat="1" applyFont="1" applyAlignment="1">
      <alignment horizontal="left" vertical="center" wrapText="1"/>
    </xf>
    <xf numFmtId="196" fontId="45" fillId="0" borderId="0" xfId="42" applyNumberFormat="1" applyFont="1" applyAlignment="1">
      <alignment vertical="center" wrapText="1"/>
    </xf>
    <xf numFmtId="3" fontId="30" fillId="0" borderId="0" xfId="0" applyNumberFormat="1" applyFont="1" applyAlignment="1">
      <alignment horizontal="center" vertical="center"/>
    </xf>
    <xf numFmtId="196" fontId="30" fillId="0" borderId="0" xfId="42" applyNumberFormat="1" applyFont="1" applyBorder="1" applyAlignment="1">
      <alignment vertical="center"/>
    </xf>
    <xf numFmtId="3" fontId="15" fillId="0" borderId="0" xfId="42" applyNumberFormat="1" applyFont="1" applyAlignment="1">
      <alignment horizontal="right" vertical="center" wrapText="1"/>
    </xf>
    <xf numFmtId="196" fontId="30" fillId="0" borderId="0" xfId="42" applyNumberFormat="1" applyFont="1" applyAlignment="1" quotePrefix="1">
      <alignment vertical="center"/>
    </xf>
    <xf numFmtId="179" fontId="30" fillId="0" borderId="0" xfId="42" applyFont="1" applyAlignment="1">
      <alignment vertical="center"/>
    </xf>
    <xf numFmtId="3" fontId="10" fillId="0" borderId="0" xfId="42" applyNumberFormat="1" applyFont="1" applyBorder="1" applyAlignment="1">
      <alignment vertical="center"/>
    </xf>
    <xf numFmtId="3" fontId="15" fillId="0" borderId="17" xfId="42" applyNumberFormat="1" applyFont="1" applyBorder="1" applyAlignment="1">
      <alignment vertical="center"/>
    </xf>
    <xf numFmtId="3" fontId="16" fillId="0" borderId="20" xfId="42" applyNumberFormat="1" applyFont="1" applyBorder="1" applyAlignment="1">
      <alignment vertical="center"/>
    </xf>
    <xf numFmtId="3" fontId="16" fillId="0" borderId="16" xfId="42" applyNumberFormat="1" applyFont="1" applyBorder="1" applyAlignment="1">
      <alignment vertical="center"/>
    </xf>
    <xf numFmtId="3" fontId="16" fillId="0" borderId="0" xfId="0" applyNumberFormat="1" applyFont="1" applyFill="1" applyBorder="1" applyAlignment="1">
      <alignment vertical="center"/>
    </xf>
    <xf numFmtId="3" fontId="16" fillId="0" borderId="0" xfId="42" applyNumberFormat="1" applyFont="1" applyAlignment="1" quotePrefix="1">
      <alignment horizontal="right" vertical="center"/>
    </xf>
    <xf numFmtId="3" fontId="16" fillId="0" borderId="21" xfId="42" applyNumberFormat="1" applyFont="1" applyBorder="1" applyAlignment="1">
      <alignment vertical="center" wrapText="1"/>
    </xf>
    <xf numFmtId="3" fontId="16" fillId="0" borderId="0" xfId="42" applyNumberFormat="1" applyFont="1" applyBorder="1" applyAlignment="1">
      <alignment vertical="center" wrapText="1"/>
    </xf>
    <xf numFmtId="14" fontId="16" fillId="0" borderId="0" xfId="42" applyNumberFormat="1" applyFont="1" applyBorder="1" applyAlignment="1" quotePrefix="1">
      <alignment horizontal="right" vertical="center"/>
    </xf>
    <xf numFmtId="0" fontId="16" fillId="0" borderId="0" xfId="0" applyFont="1" applyBorder="1" applyAlignment="1" quotePrefix="1">
      <alignment/>
    </xf>
    <xf numFmtId="0" fontId="16" fillId="0" borderId="0" xfId="0" applyFont="1" applyBorder="1" applyAlignment="1">
      <alignment/>
    </xf>
    <xf numFmtId="196" fontId="16" fillId="0" borderId="0" xfId="42" applyNumberFormat="1" applyFont="1" applyFill="1" applyBorder="1" applyAlignment="1">
      <alignment horizontal="right" vertical="center"/>
    </xf>
    <xf numFmtId="3" fontId="15" fillId="0" borderId="0" xfId="0" applyNumberFormat="1" applyFont="1" applyAlignment="1">
      <alignment horizontal="right" vertical="center"/>
    </xf>
    <xf numFmtId="3" fontId="16" fillId="0" borderId="20" xfId="0" applyNumberFormat="1" applyFont="1" applyBorder="1" applyAlignment="1">
      <alignment horizontal="right" vertical="center"/>
    </xf>
    <xf numFmtId="3" fontId="16" fillId="0" borderId="0" xfId="0" applyNumberFormat="1" applyFont="1" applyBorder="1" applyAlignment="1">
      <alignment horizontal="right" vertical="center"/>
    </xf>
    <xf numFmtId="3" fontId="10" fillId="0" borderId="0" xfId="42" applyNumberFormat="1" applyFont="1" applyAlignment="1" quotePrefix="1">
      <alignment horizontal="right" vertical="center"/>
    </xf>
    <xf numFmtId="3" fontId="16" fillId="0" borderId="20" xfId="42" applyNumberFormat="1" applyFont="1" applyBorder="1" applyAlignment="1" quotePrefix="1">
      <alignment horizontal="right" vertical="center"/>
    </xf>
    <xf numFmtId="14" fontId="16" fillId="0" borderId="0" xfId="0" applyNumberFormat="1" applyFont="1" applyFill="1" applyBorder="1" applyAlignment="1">
      <alignment vertical="center"/>
    </xf>
    <xf numFmtId="14" fontId="16" fillId="0" borderId="0" xfId="0" applyNumberFormat="1" applyFont="1" applyFill="1" applyAlignment="1">
      <alignment vertical="center"/>
    </xf>
    <xf numFmtId="3" fontId="43" fillId="0" borderId="0" xfId="0" applyNumberFormat="1" applyFont="1" applyAlignment="1">
      <alignment horizontal="right" vertical="center"/>
    </xf>
    <xf numFmtId="49" fontId="26" fillId="0" borderId="0" xfId="0" applyNumberFormat="1" applyFont="1" applyFill="1" applyAlignment="1">
      <alignment vertical="center"/>
    </xf>
    <xf numFmtId="0" fontId="15" fillId="0" borderId="0" xfId="0" applyFont="1" applyFill="1" applyAlignment="1" quotePrefix="1">
      <alignment vertical="center"/>
    </xf>
    <xf numFmtId="3" fontId="16" fillId="0" borderId="21" xfId="42" applyNumberFormat="1" applyFont="1" applyBorder="1" applyAlignment="1">
      <alignment horizontal="right" vertical="center" wrapText="1"/>
    </xf>
    <xf numFmtId="3" fontId="16" fillId="0" borderId="0" xfId="42" applyNumberFormat="1" applyFont="1" applyBorder="1" applyAlignment="1">
      <alignment horizontal="right" vertical="center" wrapText="1"/>
    </xf>
    <xf numFmtId="49" fontId="15" fillId="0" borderId="0" xfId="0" applyNumberFormat="1" applyFont="1" applyFill="1" applyAlignment="1">
      <alignment vertical="center"/>
    </xf>
    <xf numFmtId="3" fontId="18" fillId="0" borderId="0" xfId="42" applyNumberFormat="1" applyFont="1" applyAlignment="1">
      <alignment horizontal="right" vertical="center" wrapText="1"/>
    </xf>
    <xf numFmtId="3" fontId="18" fillId="0" borderId="0" xfId="42" applyNumberFormat="1" applyFont="1" applyBorder="1" applyAlignment="1">
      <alignment horizontal="right" vertical="center" wrapText="1"/>
    </xf>
    <xf numFmtId="3" fontId="16" fillId="0" borderId="18" xfId="42" applyNumberFormat="1" applyFont="1" applyBorder="1" applyAlignment="1">
      <alignment horizontal="right" vertical="center"/>
    </xf>
    <xf numFmtId="3" fontId="46" fillId="0" borderId="0" xfId="0" applyNumberFormat="1" applyFont="1" applyAlignment="1">
      <alignment horizontal="right" vertical="center"/>
    </xf>
    <xf numFmtId="196" fontId="30" fillId="0" borderId="0" xfId="0" applyNumberFormat="1" applyFont="1" applyAlignment="1">
      <alignment vertical="center"/>
    </xf>
    <xf numFmtId="3" fontId="15" fillId="0" borderId="0" xfId="42" applyNumberFormat="1" applyFont="1" applyBorder="1" applyAlignment="1">
      <alignment horizontal="right" vertical="center" wrapText="1"/>
    </xf>
    <xf numFmtId="3" fontId="30" fillId="0" borderId="0" xfId="42" applyNumberFormat="1" applyFont="1" applyFill="1" applyAlignment="1">
      <alignment horizontal="right" vertical="center" wrapText="1"/>
    </xf>
    <xf numFmtId="3" fontId="30" fillId="0" borderId="0" xfId="42" applyNumberFormat="1" applyFont="1" applyFill="1" applyBorder="1" applyAlignment="1">
      <alignment horizontal="right" vertical="center" wrapText="1"/>
    </xf>
    <xf numFmtId="49" fontId="16" fillId="0" borderId="0" xfId="0" applyNumberFormat="1" applyFont="1" applyFill="1" applyAlignment="1">
      <alignment vertical="center"/>
    </xf>
    <xf numFmtId="0" fontId="15" fillId="0" borderId="0" xfId="0" applyFont="1" applyAlignment="1">
      <alignment horizontal="right" vertical="center"/>
    </xf>
    <xf numFmtId="9" fontId="15" fillId="0" borderId="0" xfId="0" applyNumberFormat="1" applyFont="1" applyAlignment="1">
      <alignment vertical="center"/>
    </xf>
    <xf numFmtId="3" fontId="15" fillId="0" borderId="16" xfId="42" applyNumberFormat="1" applyFont="1" applyBorder="1" applyAlignment="1">
      <alignment horizontal="right" vertical="center"/>
    </xf>
    <xf numFmtId="0" fontId="39" fillId="0" borderId="0" xfId="0" applyFont="1" applyAlignment="1">
      <alignment horizontal="justify" vertical="center"/>
    </xf>
    <xf numFmtId="3" fontId="8" fillId="0" borderId="22" xfId="0" applyNumberFormat="1" applyFont="1" applyBorder="1" applyAlignment="1">
      <alignment horizontal="right" vertical="center"/>
    </xf>
    <xf numFmtId="3" fontId="8" fillId="0" borderId="0" xfId="0" applyNumberFormat="1" applyFont="1" applyBorder="1" applyAlignment="1">
      <alignment horizontal="righ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3" fontId="15" fillId="0" borderId="0" xfId="0" applyNumberFormat="1" applyFont="1" applyFill="1" applyBorder="1" applyAlignment="1">
      <alignment horizontal="right" vertical="center"/>
    </xf>
    <xf numFmtId="196" fontId="15" fillId="0" borderId="0" xfId="42" applyNumberFormat="1" applyFont="1" applyFill="1" applyBorder="1" applyAlignment="1">
      <alignment horizontal="center" vertical="center"/>
    </xf>
    <xf numFmtId="3" fontId="15" fillId="0" borderId="0" xfId="42" applyNumberFormat="1" applyFont="1" applyFill="1" applyAlignment="1">
      <alignment horizontal="right" vertical="center"/>
    </xf>
    <xf numFmtId="196" fontId="15" fillId="0" borderId="0" xfId="42" applyNumberFormat="1" applyFont="1" applyFill="1" applyAlignment="1">
      <alignment horizontal="center" vertical="center"/>
    </xf>
    <xf numFmtId="196" fontId="15" fillId="0" borderId="0" xfId="42" applyNumberFormat="1" applyFont="1" applyFill="1" applyBorder="1" applyAlignment="1">
      <alignment horizontal="left" vertical="center"/>
    </xf>
    <xf numFmtId="196" fontId="16" fillId="0" borderId="0" xfId="42" applyNumberFormat="1" applyFont="1" applyFill="1" applyBorder="1" applyAlignment="1">
      <alignment horizontal="center" vertical="center"/>
    </xf>
    <xf numFmtId="196" fontId="15" fillId="0" borderId="0" xfId="0" applyNumberFormat="1" applyFont="1" applyBorder="1" applyAlignment="1">
      <alignment vertical="center"/>
    </xf>
    <xf numFmtId="3" fontId="16" fillId="0" borderId="21" xfId="0" applyNumberFormat="1" applyFont="1" applyBorder="1" applyAlignment="1">
      <alignment horizontal="right" vertical="center"/>
    </xf>
    <xf numFmtId="3" fontId="16" fillId="0" borderId="0" xfId="42" applyNumberFormat="1" applyFont="1" applyFill="1" applyAlignment="1">
      <alignment horizontal="right" vertical="center"/>
    </xf>
    <xf numFmtId="0" fontId="47" fillId="0" borderId="0" xfId="0" applyFont="1" applyFill="1" applyAlignment="1">
      <alignment vertical="center"/>
    </xf>
    <xf numFmtId="3" fontId="43" fillId="0" borderId="0" xfId="42" applyNumberFormat="1" applyFont="1" applyFill="1" applyAlignment="1">
      <alignment horizontal="right" vertical="center"/>
    </xf>
    <xf numFmtId="3" fontId="43" fillId="0" borderId="0" xfId="0" applyNumberFormat="1" applyFont="1" applyFill="1" applyAlignment="1">
      <alignment horizontal="right" vertical="center"/>
    </xf>
    <xf numFmtId="0" fontId="43" fillId="0" borderId="0" xfId="0" applyFont="1" applyAlignment="1">
      <alignment vertical="center"/>
    </xf>
    <xf numFmtId="3" fontId="30" fillId="0" borderId="0" xfId="0" applyNumberFormat="1" applyFont="1" applyFill="1" applyAlignment="1">
      <alignment horizontal="center" vertical="center"/>
    </xf>
    <xf numFmtId="3" fontId="43" fillId="0" borderId="0" xfId="42" applyNumberFormat="1" applyFont="1" applyFill="1" applyBorder="1" applyAlignment="1">
      <alignment horizontal="right" vertical="center"/>
    </xf>
    <xf numFmtId="3" fontId="43" fillId="0" borderId="0" xfId="0" applyNumberFormat="1" applyFont="1" applyFill="1" applyBorder="1" applyAlignment="1">
      <alignment horizontal="right" vertical="center"/>
    </xf>
    <xf numFmtId="3" fontId="16" fillId="0" borderId="0" xfId="42" applyNumberFormat="1" applyFont="1" applyAlignment="1">
      <alignment horizontal="center" vertical="center"/>
    </xf>
    <xf numFmtId="0" fontId="10" fillId="0" borderId="0" xfId="0" applyFont="1" applyAlignment="1">
      <alignment vertical="center"/>
    </xf>
    <xf numFmtId="3" fontId="10" fillId="0" borderId="0" xfId="42" applyNumberFormat="1" applyFont="1" applyAlignment="1">
      <alignment horizontal="right" vertical="center"/>
    </xf>
    <xf numFmtId="3" fontId="10" fillId="0" borderId="0" xfId="0" applyNumberFormat="1" applyFont="1" applyAlignment="1">
      <alignment horizontal="right" vertical="center"/>
    </xf>
    <xf numFmtId="0" fontId="8" fillId="0" borderId="0" xfId="0" applyFont="1" applyAlignment="1">
      <alignment vertical="center"/>
    </xf>
    <xf numFmtId="3" fontId="8" fillId="0" borderId="21" xfId="42" applyNumberFormat="1" applyFont="1" applyBorder="1" applyAlignment="1">
      <alignment horizontal="right" vertical="center"/>
    </xf>
    <xf numFmtId="3" fontId="8" fillId="0" borderId="0" xfId="42" applyNumberFormat="1" applyFont="1" applyBorder="1" applyAlignment="1">
      <alignment horizontal="right" vertical="center"/>
    </xf>
    <xf numFmtId="3" fontId="16" fillId="0" borderId="0" xfId="42" applyNumberFormat="1" applyFont="1" applyBorder="1" applyAlignment="1" quotePrefix="1">
      <alignment horizontal="right" vertical="center"/>
    </xf>
    <xf numFmtId="3" fontId="26" fillId="0" borderId="0" xfId="0" applyNumberFormat="1" applyFont="1" applyAlignment="1">
      <alignment horizontal="center" vertical="center"/>
    </xf>
    <xf numFmtId="3" fontId="10" fillId="0" borderId="0" xfId="0" applyNumberFormat="1" applyFont="1" applyBorder="1" applyAlignment="1">
      <alignment horizontal="right" vertical="center"/>
    </xf>
    <xf numFmtId="3" fontId="16" fillId="0" borderId="21" xfId="42" applyNumberFormat="1" applyFont="1" applyBorder="1" applyAlignment="1">
      <alignment horizontal="right" vertical="center"/>
    </xf>
    <xf numFmtId="3" fontId="46" fillId="0" borderId="0" xfId="0" applyNumberFormat="1" applyFont="1" applyBorder="1" applyAlignment="1">
      <alignment horizontal="right" vertical="center"/>
    </xf>
    <xf numFmtId="3" fontId="43" fillId="0" borderId="0" xfId="42" applyNumberFormat="1" applyFont="1" applyAlignment="1">
      <alignment horizontal="right" vertical="center"/>
    </xf>
    <xf numFmtId="3" fontId="43" fillId="0" borderId="0" xfId="0" applyNumberFormat="1" applyFont="1" applyBorder="1" applyAlignment="1">
      <alignment horizontal="right" vertical="center"/>
    </xf>
    <xf numFmtId="3" fontId="16" fillId="0" borderId="16" xfId="42" applyNumberFormat="1" applyFont="1" applyFill="1" applyBorder="1" applyAlignment="1">
      <alignment horizontal="right" vertical="center"/>
    </xf>
    <xf numFmtId="3" fontId="15" fillId="0" borderId="21" xfId="42"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5" fillId="0" borderId="0" xfId="0" applyNumberFormat="1" applyFont="1" applyAlignment="1" quotePrefix="1">
      <alignment horizontal="center" vertical="center"/>
    </xf>
    <xf numFmtId="3" fontId="15" fillId="0" borderId="0" xfId="42" applyNumberFormat="1" applyFont="1" applyAlignment="1" quotePrefix="1">
      <alignment horizontal="right" vertical="center"/>
    </xf>
    <xf numFmtId="3" fontId="16" fillId="0" borderId="23" xfId="42" applyNumberFormat="1" applyFont="1" applyBorder="1" applyAlignment="1">
      <alignment horizontal="right" vertical="center"/>
    </xf>
    <xf numFmtId="3" fontId="15" fillId="0" borderId="15" xfId="42" applyNumberFormat="1" applyFont="1" applyFill="1" applyBorder="1" applyAlignment="1">
      <alignment horizontal="right" vertical="center"/>
    </xf>
    <xf numFmtId="0" fontId="15" fillId="0" borderId="0" xfId="0" applyFont="1" applyFill="1" applyAlignment="1">
      <alignment vertical="center" wrapText="1"/>
    </xf>
    <xf numFmtId="0" fontId="15" fillId="0" borderId="0" xfId="0" applyFont="1" applyFill="1" applyAlignment="1" quotePrefix="1">
      <alignment horizontal="justify" vertical="center"/>
    </xf>
    <xf numFmtId="3" fontId="16" fillId="0" borderId="23" xfId="42" applyNumberFormat="1" applyFont="1" applyFill="1" applyBorder="1" applyAlignment="1">
      <alignment horizontal="right" vertical="center"/>
    </xf>
    <xf numFmtId="0" fontId="15" fillId="0" borderId="0" xfId="0" applyFont="1" applyFill="1" applyAlignment="1" quotePrefix="1">
      <alignment vertical="center" wrapText="1"/>
    </xf>
    <xf numFmtId="3" fontId="16" fillId="0" borderId="0" xfId="42" applyNumberFormat="1" applyFont="1" applyAlignment="1">
      <alignment horizontal="right" vertical="center"/>
    </xf>
    <xf numFmtId="0" fontId="16" fillId="0" borderId="0" xfId="0" applyFont="1" applyFill="1" applyAlignment="1" quotePrefix="1">
      <alignment vertical="center"/>
    </xf>
    <xf numFmtId="0" fontId="44" fillId="0" borderId="0" xfId="0" applyFont="1" applyFill="1" applyAlignment="1">
      <alignment vertical="center"/>
    </xf>
    <xf numFmtId="3" fontId="8" fillId="0" borderId="0" xfId="42" applyNumberFormat="1" applyFont="1" applyFill="1" applyBorder="1" applyAlignment="1">
      <alignment horizontal="right" vertical="center"/>
    </xf>
    <xf numFmtId="3" fontId="44" fillId="0" borderId="0" xfId="0" applyNumberFormat="1" applyFont="1" applyFill="1" applyAlignment="1">
      <alignment horizontal="right" vertical="center"/>
    </xf>
    <xf numFmtId="0" fontId="39" fillId="0" borderId="0" xfId="0" applyFont="1" applyFill="1" applyAlignment="1">
      <alignment vertical="center"/>
    </xf>
    <xf numFmtId="9" fontId="15" fillId="0" borderId="0" xfId="61" applyFont="1" applyAlignment="1">
      <alignment horizontal="right" vertical="center"/>
    </xf>
    <xf numFmtId="196" fontId="16" fillId="0" borderId="0" xfId="42" applyNumberFormat="1" applyFont="1" applyAlignment="1">
      <alignment horizontal="right" vertical="center" wrapText="1"/>
    </xf>
    <xf numFmtId="196" fontId="16" fillId="0" borderId="0" xfId="42" applyNumberFormat="1" applyFont="1" applyBorder="1" applyAlignment="1">
      <alignment horizontal="right" vertical="center" wrapText="1"/>
    </xf>
    <xf numFmtId="196" fontId="16" fillId="0" borderId="16" xfId="42" applyNumberFormat="1" applyFont="1" applyFill="1" applyBorder="1" applyAlignment="1">
      <alignment horizontal="right" vertical="center"/>
    </xf>
    <xf numFmtId="3" fontId="15" fillId="0" borderId="0" xfId="0" applyNumberFormat="1" applyFont="1" applyFill="1" applyAlignment="1">
      <alignment horizontal="center" vertical="center"/>
    </xf>
    <xf numFmtId="3" fontId="15" fillId="0" borderId="0" xfId="0" applyNumberFormat="1" applyFont="1" applyFill="1" applyAlignment="1" quotePrefix="1">
      <alignment horizontal="center" vertical="center"/>
    </xf>
    <xf numFmtId="0" fontId="15" fillId="0" borderId="0" xfId="0" applyFont="1" applyAlignment="1" quotePrefix="1">
      <alignment horizontal="left" vertical="center"/>
    </xf>
    <xf numFmtId="0" fontId="15" fillId="0" borderId="0" xfId="0" applyFont="1" applyFill="1" applyAlignment="1">
      <alignment horizontal="justify" vertical="center" wrapText="1"/>
    </xf>
    <xf numFmtId="0" fontId="26" fillId="0" borderId="0" xfId="0" applyFont="1" applyAlignment="1">
      <alignment vertical="center"/>
    </xf>
    <xf numFmtId="14" fontId="16" fillId="0" borderId="0" xfId="42" applyNumberFormat="1" applyFont="1" applyFill="1" applyBorder="1" applyAlignment="1">
      <alignment horizontal="center" vertical="center" wrapText="1"/>
    </xf>
    <xf numFmtId="196" fontId="16" fillId="0" borderId="15" xfId="42" applyNumberFormat="1" applyFont="1" applyFill="1" applyBorder="1" applyAlignment="1">
      <alignment horizontal="right" vertical="center"/>
    </xf>
    <xf numFmtId="14" fontId="16" fillId="0" borderId="0" xfId="42" applyNumberFormat="1" applyFont="1" applyFill="1" applyBorder="1" applyAlignment="1" quotePrefix="1">
      <alignment horizontal="center" vertical="center" wrapText="1"/>
    </xf>
    <xf numFmtId="196" fontId="15" fillId="0" borderId="0" xfId="42" applyNumberFormat="1" applyFont="1" applyFill="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3" fontId="17" fillId="0" borderId="0" xfId="0" applyNumberFormat="1" applyFont="1" applyFill="1" applyAlignment="1">
      <alignment vertical="center"/>
    </xf>
    <xf numFmtId="0" fontId="16" fillId="0" borderId="0" xfId="0" applyFont="1" applyFill="1" applyAlignment="1">
      <alignment horizontal="center" vertical="center"/>
    </xf>
    <xf numFmtId="0" fontId="17" fillId="0" borderId="0" xfId="0" applyFont="1" applyAlignment="1">
      <alignment horizontal="center" vertical="center"/>
    </xf>
    <xf numFmtId="3" fontId="18" fillId="0" borderId="0" xfId="0" applyNumberFormat="1" applyFont="1" applyAlignment="1">
      <alignment vertical="center"/>
    </xf>
    <xf numFmtId="0" fontId="18" fillId="0" borderId="0" xfId="0" applyFont="1" applyAlignment="1">
      <alignment vertical="center"/>
    </xf>
    <xf numFmtId="0" fontId="4" fillId="0" borderId="0" xfId="0" applyNumberFormat="1" applyFont="1" applyFill="1" applyBorder="1" applyAlignment="1" applyProtection="1">
      <alignment horizontal="right"/>
      <protection/>
    </xf>
    <xf numFmtId="0" fontId="7" fillId="0" borderId="0" xfId="0" applyFont="1" applyAlignment="1">
      <alignment horizontal="center" vertical="center"/>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NumberFormat="1" applyFont="1" applyFill="1" applyBorder="1" applyAlignment="1" applyProtection="1">
      <alignment horizontal="center"/>
      <protection/>
    </xf>
    <xf numFmtId="3" fontId="17" fillId="0" borderId="0" xfId="0" applyNumberFormat="1" applyFont="1" applyBorder="1" applyAlignment="1">
      <alignment horizontal="center"/>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95" fontId="15" fillId="0" borderId="20" xfId="0" applyNumberFormat="1" applyFont="1" applyBorder="1" applyAlignment="1">
      <alignment horizontal="center"/>
    </xf>
    <xf numFmtId="0" fontId="17" fillId="0" borderId="0" xfId="0" applyFont="1" applyAlignment="1">
      <alignment horizontal="left"/>
    </xf>
    <xf numFmtId="195" fontId="17" fillId="0" borderId="0" xfId="0" applyNumberFormat="1" applyFont="1" applyAlignment="1">
      <alignment horizontal="center"/>
    </xf>
    <xf numFmtId="0" fontId="17" fillId="0" borderId="10" xfId="0" applyFont="1" applyBorder="1" applyAlignment="1">
      <alignment horizontal="center" vertical="center"/>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0" xfId="0" applyNumberFormat="1" applyFont="1" applyBorder="1" applyAlignment="1">
      <alignment horizontal="center"/>
    </xf>
    <xf numFmtId="0" fontId="12" fillId="0" borderId="0" xfId="0" applyFont="1" applyBorder="1" applyAlignment="1">
      <alignment horizontal="center"/>
    </xf>
    <xf numFmtId="0" fontId="14" fillId="0" borderId="25" xfId="0" applyFont="1" applyBorder="1" applyAlignment="1">
      <alignment horizontal="center" vertical="center" wrapText="1"/>
    </xf>
    <xf numFmtId="0" fontId="28" fillId="0" borderId="0" xfId="0" applyFont="1" applyAlignment="1">
      <alignment horizontal="center"/>
    </xf>
    <xf numFmtId="0" fontId="7" fillId="0" borderId="0" xfId="0" applyNumberFormat="1" applyFont="1" applyFill="1" applyBorder="1" applyAlignment="1" applyProtection="1">
      <alignment horizontal="center" wrapText="1"/>
      <protection/>
    </xf>
    <xf numFmtId="0" fontId="8" fillId="0" borderId="2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wrapText="1"/>
      <protection/>
    </xf>
    <xf numFmtId="0" fontId="4" fillId="0" borderId="25" xfId="0" applyNumberFormat="1" applyFont="1" applyFill="1" applyBorder="1" applyAlignment="1" applyProtection="1">
      <alignment horizontal="left"/>
      <protection/>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36" fillId="0" borderId="24" xfId="0" applyFont="1" applyBorder="1" applyAlignment="1">
      <alignment horizontal="center" vertical="center" wrapText="1"/>
    </xf>
    <xf numFmtId="0" fontId="36" fillId="0" borderId="14" xfId="0" applyFont="1" applyBorder="1" applyAlignment="1">
      <alignment horizontal="center" vertical="center"/>
    </xf>
    <xf numFmtId="0" fontId="36" fillId="0" borderId="14" xfId="0" applyFont="1" applyBorder="1" applyAlignment="1">
      <alignment horizontal="center" vertical="center" wrapText="1"/>
    </xf>
    <xf numFmtId="0" fontId="33" fillId="0" borderId="0" xfId="0" applyNumberFormat="1" applyFont="1" applyFill="1" applyBorder="1" applyAlignment="1" applyProtection="1">
      <alignment horizontal="right"/>
      <protection/>
    </xf>
    <xf numFmtId="0" fontId="34" fillId="0" borderId="0" xfId="0" applyNumberFormat="1" applyFont="1" applyFill="1" applyBorder="1" applyAlignment="1" applyProtection="1">
      <alignment horizontal="center"/>
      <protection/>
    </xf>
    <xf numFmtId="0" fontId="14" fillId="0" borderId="0" xfId="0" applyFont="1" applyAlignment="1">
      <alignment horizontal="left" wrapText="1"/>
    </xf>
    <xf numFmtId="0" fontId="16" fillId="0" borderId="25" xfId="58" applyFont="1" applyBorder="1" applyAlignment="1">
      <alignment horizontal="left" wrapText="1"/>
      <protection/>
    </xf>
    <xf numFmtId="0" fontId="15" fillId="0" borderId="10" xfId="0" applyFont="1" applyBorder="1" applyAlignment="1" quotePrefix="1">
      <alignment horizontal="justify" vertical="center"/>
    </xf>
    <xf numFmtId="0" fontId="15" fillId="0" borderId="11" xfId="0" applyFont="1" applyBorder="1" applyAlignment="1" quotePrefix="1">
      <alignment horizontal="left" vertical="center"/>
    </xf>
    <xf numFmtId="0" fontId="15" fillId="0" borderId="12" xfId="0" applyFont="1" applyBorder="1" applyAlignment="1" quotePrefix="1">
      <alignment horizontal="left" vertical="center"/>
    </xf>
    <xf numFmtId="0" fontId="15" fillId="0" borderId="10" xfId="0" applyFont="1" applyFill="1" applyBorder="1" applyAlignment="1">
      <alignment horizontal="left" vertical="center" wrapText="1"/>
    </xf>
    <xf numFmtId="0" fontId="15" fillId="0" borderId="0" xfId="0" applyFont="1" applyFill="1" applyAlignment="1">
      <alignment horizontal="left" vertical="center" wrapText="1"/>
    </xf>
    <xf numFmtId="0" fontId="14" fillId="0" borderId="0" xfId="0" applyFont="1" applyAlignment="1">
      <alignment horizontal="center" wrapText="1"/>
    </xf>
    <xf numFmtId="0" fontId="16" fillId="0" borderId="25" xfId="58" applyFont="1" applyFill="1" applyBorder="1" applyAlignment="1">
      <alignment horizontal="left" vertical="center" wrapText="1"/>
      <protection/>
    </xf>
    <xf numFmtId="0" fontId="15" fillId="0" borderId="10" xfId="0" applyFont="1" applyFill="1" applyBorder="1" applyAlignment="1" quotePrefix="1">
      <alignment horizontal="justify" vertical="center"/>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30" fillId="0" borderId="0" xfId="0" applyFont="1" applyFill="1" applyAlignment="1">
      <alignment horizontal="left" vertical="center" wrapText="1"/>
    </xf>
    <xf numFmtId="0" fontId="15" fillId="0" borderId="0" xfId="0" applyFont="1" applyAlignment="1">
      <alignment horizontal="center" vertical="center"/>
    </xf>
    <xf numFmtId="196" fontId="17" fillId="0" borderId="0" xfId="42" applyNumberFormat="1" applyFont="1" applyAlignment="1">
      <alignment horizontal="right" vertical="center"/>
    </xf>
    <xf numFmtId="0" fontId="17"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6" fillId="0" borderId="0" xfId="0" applyFont="1" applyFill="1" applyAlignment="1" quotePrefix="1">
      <alignment horizontal="left" vertical="center" wrapText="1"/>
    </xf>
    <xf numFmtId="0" fontId="15" fillId="0" borderId="0" xfId="0" applyFont="1" applyFill="1" applyAlignment="1" quotePrefix="1">
      <alignment horizontal="left" vertical="center" wrapText="1"/>
    </xf>
    <xf numFmtId="0" fontId="16" fillId="0" borderId="0" xfId="0" applyFont="1" applyFill="1" applyAlignment="1" quotePrefix="1">
      <alignment horizontal="left" vertical="center"/>
    </xf>
    <xf numFmtId="0" fontId="16" fillId="0" borderId="0" xfId="0" applyFont="1" applyFill="1" applyAlignment="1">
      <alignment horizontal="left" vertical="center"/>
    </xf>
    <xf numFmtId="0" fontId="8" fillId="0" borderId="0" xfId="0" applyFont="1" applyAlignment="1">
      <alignment horizontal="left" vertical="center"/>
    </xf>
    <xf numFmtId="0" fontId="16" fillId="0" borderId="0" xfId="0" applyFont="1" applyFill="1" applyAlignment="1">
      <alignment horizontal="left" vertical="center" wrapText="1"/>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8" fillId="0" borderId="0" xfId="0" applyFont="1" applyFill="1" applyAlignment="1">
      <alignment horizontal="left" vertical="center" wrapText="1"/>
    </xf>
    <xf numFmtId="0" fontId="15" fillId="0" borderId="0" xfId="0" applyFont="1" applyAlignment="1">
      <alignment horizontal="left" vertical="center" wrapText="1"/>
    </xf>
    <xf numFmtId="0" fontId="40" fillId="0" borderId="0" xfId="0" applyFont="1" applyAlignment="1" quotePrefix="1">
      <alignment horizontal="left" vertical="center"/>
    </xf>
    <xf numFmtId="0" fontId="15" fillId="0" borderId="0" xfId="0" applyNumberFormat="1" applyFont="1" applyFill="1" applyAlignment="1">
      <alignment horizontal="left" vertical="center" wrapText="1"/>
    </xf>
    <xf numFmtId="0" fontId="16" fillId="0" borderId="0" xfId="56" applyFont="1" applyAlignment="1">
      <alignment horizontal="left" vertical="center"/>
      <protection/>
    </xf>
    <xf numFmtId="0" fontId="15" fillId="0" borderId="0" xfId="0" applyNumberFormat="1" applyFont="1" applyAlignment="1">
      <alignment horizontal="left" vertical="center" wrapText="1"/>
    </xf>
    <xf numFmtId="0" fontId="15" fillId="0" borderId="0" xfId="0" applyFont="1" applyFill="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4" fillId="0" borderId="0" xfId="57" applyFont="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5 Potential adjustments" xfId="55"/>
    <cellStyle name="Normal_Audit_Report" xfId="56"/>
    <cellStyle name="Normal_Auditor's Report HSC 2005-in"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ss%20Bay\My%20Documents\B.xe%20M.T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
      <sheetName val="CDPS"/>
      <sheetName val="bia-R"/>
      <sheetName val="muc luc"/>
      <sheetName val="BC Ban TGD"/>
      <sheetName val="TS"/>
      <sheetName val="NV"/>
      <sheetName val="KQKD"/>
      <sheetName val="LCTT"/>
      <sheetName val="TMBCTC "/>
      <sheetName val="26-27 TMTS"/>
      <sheetName val="28 TMNV"/>
      <sheetName val="00000000"/>
      <sheetName val="10000000"/>
      <sheetName val="~         "/>
      <sheetName val="XL4Poppy"/>
    </sheetNames>
    <sheetDataSet>
      <sheetData sheetId="1">
        <row r="18">
          <cell r="H18">
            <v>0</v>
          </cell>
        </row>
        <row r="19">
          <cell r="F19">
            <v>0</v>
          </cell>
          <cell r="H19">
            <v>0</v>
          </cell>
        </row>
      </sheetData>
      <sheetData sheetId="5">
        <row r="20">
          <cell r="D20">
            <v>0</v>
          </cell>
          <cell r="F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20"/>
  <sheetViews>
    <sheetView tabSelected="1" zoomScalePageLayoutView="0" workbookViewId="0" topLeftCell="A5">
      <selection activeCell="A22" sqref="A22"/>
    </sheetView>
  </sheetViews>
  <sheetFormatPr defaultColWidth="11.421875" defaultRowHeight="12.75"/>
  <cols>
    <col min="1" max="1" width="50.57421875" style="1" customWidth="1"/>
    <col min="2" max="2" width="6.8515625" style="1" customWidth="1"/>
    <col min="3" max="3" width="6.7109375" style="1" customWidth="1"/>
    <col min="4" max="4" width="16.00390625" style="1" customWidth="1"/>
    <col min="5" max="5" width="17.57421875" style="1" customWidth="1"/>
    <col min="6" max="16384" width="11.421875" style="1" customWidth="1"/>
  </cols>
  <sheetData>
    <row r="1" spans="1:5" ht="14.25">
      <c r="A1" s="22" t="s">
        <v>121</v>
      </c>
      <c r="D1" s="468" t="s">
        <v>123</v>
      </c>
      <c r="E1" s="468"/>
    </row>
    <row r="2" spans="1:5" ht="15">
      <c r="A2" s="18" t="s">
        <v>122</v>
      </c>
      <c r="D2" s="468" t="s">
        <v>231</v>
      </c>
      <c r="E2" s="468"/>
    </row>
    <row r="3" spans="1:5" ht="15">
      <c r="A3" s="18" t="s">
        <v>120</v>
      </c>
      <c r="D3" s="468" t="s">
        <v>124</v>
      </c>
      <c r="E3" s="468"/>
    </row>
    <row r="4" spans="1:4" ht="24" customHeight="1">
      <c r="A4" s="471" t="s">
        <v>229</v>
      </c>
      <c r="B4" s="471"/>
      <c r="C4" s="471"/>
      <c r="D4" s="471"/>
    </row>
    <row r="5" spans="1:4" ht="15">
      <c r="A5" s="472" t="s">
        <v>232</v>
      </c>
      <c r="B5" s="472"/>
      <c r="C5" s="472"/>
      <c r="D5" s="472"/>
    </row>
    <row r="6" spans="1:4" ht="12.75">
      <c r="A6" s="2"/>
      <c r="B6" s="2"/>
      <c r="C6" s="2"/>
      <c r="D6" s="2"/>
    </row>
    <row r="7" spans="1:5" ht="34.5" customHeight="1">
      <c r="A7" s="3" t="s">
        <v>125</v>
      </c>
      <c r="B7" s="4" t="s">
        <v>127</v>
      </c>
      <c r="C7" s="4" t="s">
        <v>126</v>
      </c>
      <c r="D7" s="5" t="s">
        <v>128</v>
      </c>
      <c r="E7" s="5" t="s">
        <v>129</v>
      </c>
    </row>
    <row r="8" spans="1:5" ht="19.5" customHeight="1">
      <c r="A8" s="6" t="s">
        <v>0</v>
      </c>
      <c r="B8" s="6" t="s">
        <v>1</v>
      </c>
      <c r="C8" s="6" t="s">
        <v>2</v>
      </c>
      <c r="D8" s="6" t="s">
        <v>3</v>
      </c>
      <c r="E8" s="6" t="s">
        <v>4</v>
      </c>
    </row>
    <row r="9" spans="1:5" ht="19.5" customHeight="1">
      <c r="A9" s="7" t="s">
        <v>130</v>
      </c>
      <c r="B9" s="6"/>
      <c r="C9" s="6"/>
      <c r="D9" s="6"/>
      <c r="E9" s="6"/>
    </row>
    <row r="10" spans="1:5" ht="19.5" customHeight="1">
      <c r="A10" s="19" t="s">
        <v>131</v>
      </c>
      <c r="B10" s="6" t="s">
        <v>5</v>
      </c>
      <c r="C10" s="8"/>
      <c r="D10" s="9">
        <f>D11+D14+D17+D24+D27</f>
        <v>44436315386</v>
      </c>
      <c r="E10" s="9">
        <f>E11+E14+E17+E24+E27</f>
        <v>44712893403</v>
      </c>
    </row>
    <row r="11" spans="1:5" ht="19.5" customHeight="1">
      <c r="A11" s="20" t="s">
        <v>132</v>
      </c>
      <c r="B11" s="6" t="s">
        <v>6</v>
      </c>
      <c r="C11" s="8"/>
      <c r="D11" s="26">
        <f>D12+D13</f>
        <v>2735210715</v>
      </c>
      <c r="E11" s="9">
        <f>E12+E13</f>
        <v>20350140898</v>
      </c>
    </row>
    <row r="12" spans="1:5" ht="19.5" customHeight="1">
      <c r="A12" s="21" t="s">
        <v>133</v>
      </c>
      <c r="B12" s="10" t="s">
        <v>7</v>
      </c>
      <c r="C12" s="10" t="s">
        <v>8</v>
      </c>
      <c r="D12" s="11">
        <v>2735210715</v>
      </c>
      <c r="E12" s="11">
        <v>2350140898</v>
      </c>
    </row>
    <row r="13" spans="1:5" ht="19.5" customHeight="1">
      <c r="A13" s="21" t="s">
        <v>134</v>
      </c>
      <c r="B13" s="10" t="s">
        <v>9</v>
      </c>
      <c r="C13" s="8"/>
      <c r="D13" s="27"/>
      <c r="E13" s="25">
        <v>18000000000</v>
      </c>
    </row>
    <row r="14" spans="1:5" ht="19.5" customHeight="1">
      <c r="A14" s="20" t="s">
        <v>135</v>
      </c>
      <c r="B14" s="6" t="s">
        <v>10</v>
      </c>
      <c r="C14" s="6" t="s">
        <v>11</v>
      </c>
      <c r="D14" s="9">
        <f>D15+D16</f>
        <v>36000000000</v>
      </c>
      <c r="E14" s="9">
        <f>E15+E16</f>
        <v>21000000000</v>
      </c>
    </row>
    <row r="15" spans="1:5" ht="19.5" customHeight="1">
      <c r="A15" s="21" t="s">
        <v>136</v>
      </c>
      <c r="B15" s="10" t="s">
        <v>12</v>
      </c>
      <c r="C15" s="8"/>
      <c r="D15" s="28">
        <v>36000000000</v>
      </c>
      <c r="E15" s="11">
        <v>21000000000</v>
      </c>
    </row>
    <row r="16" spans="1:5" ht="19.5" customHeight="1">
      <c r="A16" s="21" t="s">
        <v>137</v>
      </c>
      <c r="B16" s="10" t="s">
        <v>13</v>
      </c>
      <c r="C16" s="8"/>
      <c r="D16" s="8"/>
      <c r="E16" s="8"/>
    </row>
    <row r="17" spans="1:5" ht="19.5" customHeight="1">
      <c r="A17" s="20" t="s">
        <v>138</v>
      </c>
      <c r="B17" s="6" t="s">
        <v>14</v>
      </c>
      <c r="C17" s="6" t="s">
        <v>15</v>
      </c>
      <c r="D17" s="9">
        <f>D18+D19+D20+D21+D22+D23</f>
        <v>5416377490</v>
      </c>
      <c r="E17" s="9">
        <f>E18+E19+E20+E21+E22+E23</f>
        <v>2541822527</v>
      </c>
    </row>
    <row r="18" spans="1:5" ht="19.5" customHeight="1">
      <c r="A18" s="21" t="s">
        <v>139</v>
      </c>
      <c r="B18" s="10" t="s">
        <v>16</v>
      </c>
      <c r="C18" s="8"/>
      <c r="D18" s="11">
        <v>2005911593</v>
      </c>
      <c r="E18" s="11">
        <v>595889255</v>
      </c>
    </row>
    <row r="19" spans="1:5" ht="19.5" customHeight="1">
      <c r="A19" s="21" t="s">
        <v>140</v>
      </c>
      <c r="B19" s="10" t="s">
        <v>17</v>
      </c>
      <c r="C19" s="8"/>
      <c r="D19" s="11">
        <v>2863325897</v>
      </c>
      <c r="E19" s="11">
        <v>1319775417</v>
      </c>
    </row>
    <row r="20" spans="1:5" ht="19.5" customHeight="1">
      <c r="A20" s="21" t="s">
        <v>141</v>
      </c>
      <c r="B20" s="10" t="s">
        <v>18</v>
      </c>
      <c r="C20" s="8"/>
      <c r="D20" s="8"/>
      <c r="E20" s="8"/>
    </row>
    <row r="21" spans="1:5" ht="19.5" customHeight="1">
      <c r="A21" s="21" t="s">
        <v>142</v>
      </c>
      <c r="B21" s="10" t="s">
        <v>19</v>
      </c>
      <c r="C21" s="8"/>
      <c r="D21" s="8"/>
      <c r="E21" s="8"/>
    </row>
    <row r="22" spans="1:5" ht="19.5" customHeight="1">
      <c r="A22" s="21" t="s">
        <v>143</v>
      </c>
      <c r="B22" s="10" t="s">
        <v>20</v>
      </c>
      <c r="C22" s="8"/>
      <c r="D22" s="11">
        <v>547140000</v>
      </c>
      <c r="E22" s="11">
        <v>626157855</v>
      </c>
    </row>
    <row r="23" spans="1:5" ht="19.5" customHeight="1">
      <c r="A23" s="21" t="s">
        <v>144</v>
      </c>
      <c r="B23" s="10" t="s">
        <v>21</v>
      </c>
      <c r="C23" s="8"/>
      <c r="D23" s="8"/>
      <c r="E23" s="8"/>
    </row>
    <row r="24" spans="1:5" ht="19.5" customHeight="1">
      <c r="A24" s="20" t="s">
        <v>145</v>
      </c>
      <c r="B24" s="6" t="s">
        <v>22</v>
      </c>
      <c r="C24" s="8"/>
      <c r="D24" s="9">
        <f>D25+D26</f>
        <v>94939000</v>
      </c>
      <c r="E24" s="9">
        <f>E25+E26</f>
        <v>65425500</v>
      </c>
    </row>
    <row r="25" spans="1:5" ht="19.5" customHeight="1">
      <c r="A25" s="21" t="s">
        <v>146</v>
      </c>
      <c r="B25" s="10" t="s">
        <v>23</v>
      </c>
      <c r="C25" s="10" t="s">
        <v>24</v>
      </c>
      <c r="D25" s="11">
        <v>94939000</v>
      </c>
      <c r="E25" s="11">
        <v>65425500</v>
      </c>
    </row>
    <row r="26" spans="1:5" ht="19.5" customHeight="1">
      <c r="A26" s="21" t="s">
        <v>147</v>
      </c>
      <c r="B26" s="10" t="s">
        <v>25</v>
      </c>
      <c r="C26" s="8"/>
      <c r="D26" s="8"/>
      <c r="E26" s="8"/>
    </row>
    <row r="27" spans="1:5" ht="19.5" customHeight="1">
      <c r="A27" s="20" t="s">
        <v>148</v>
      </c>
      <c r="B27" s="6" t="s">
        <v>26</v>
      </c>
      <c r="C27" s="8"/>
      <c r="D27" s="9">
        <f>D28+D29+D30+D31</f>
        <v>189788181</v>
      </c>
      <c r="E27" s="9">
        <f>E28+E29+E30+E31</f>
        <v>755504478</v>
      </c>
    </row>
    <row r="28" spans="1:5" ht="19.5" customHeight="1">
      <c r="A28" s="21" t="s">
        <v>149</v>
      </c>
      <c r="B28" s="10" t="s">
        <v>27</v>
      </c>
      <c r="C28" s="8"/>
      <c r="D28" s="11">
        <v>31418181</v>
      </c>
      <c r="E28" s="11"/>
    </row>
    <row r="29" spans="1:5" ht="19.5" customHeight="1">
      <c r="A29" s="21" t="s">
        <v>150</v>
      </c>
      <c r="B29" s="10" t="s">
        <v>28</v>
      </c>
      <c r="C29" s="8"/>
      <c r="D29" s="8"/>
      <c r="E29" s="8"/>
    </row>
    <row r="30" spans="1:5" ht="19.5" customHeight="1">
      <c r="A30" s="21" t="s">
        <v>151</v>
      </c>
      <c r="B30" s="10" t="s">
        <v>29</v>
      </c>
      <c r="C30" s="10" t="s">
        <v>30</v>
      </c>
      <c r="D30" s="11"/>
      <c r="E30" s="11">
        <v>571162478</v>
      </c>
    </row>
    <row r="31" spans="1:5" ht="19.5" customHeight="1">
      <c r="A31" s="21" t="s">
        <v>152</v>
      </c>
      <c r="B31" s="10" t="s">
        <v>31</v>
      </c>
      <c r="C31" s="8"/>
      <c r="D31" s="11">
        <v>158370000</v>
      </c>
      <c r="E31" s="11">
        <v>184342000</v>
      </c>
    </row>
    <row r="32" spans="1:5" ht="19.5" customHeight="1">
      <c r="A32" s="19" t="s">
        <v>153</v>
      </c>
      <c r="B32" s="6" t="s">
        <v>32</v>
      </c>
      <c r="C32" s="8"/>
      <c r="D32" s="9">
        <f>D33+D39+D50+D53+D58</f>
        <v>54021510453</v>
      </c>
      <c r="E32" s="9">
        <f>E33+E39+E50+E53+E58</f>
        <v>40742685386</v>
      </c>
    </row>
    <row r="33" spans="1:5" ht="19.5" customHeight="1">
      <c r="A33" s="20" t="s">
        <v>154</v>
      </c>
      <c r="B33" s="6" t="s">
        <v>33</v>
      </c>
      <c r="C33" s="8"/>
      <c r="D33" s="8"/>
      <c r="E33" s="8"/>
    </row>
    <row r="34" spans="1:5" ht="19.5" customHeight="1">
      <c r="A34" s="21" t="s">
        <v>155</v>
      </c>
      <c r="B34" s="10" t="s">
        <v>34</v>
      </c>
      <c r="C34" s="8"/>
      <c r="D34" s="8"/>
      <c r="E34" s="8"/>
    </row>
    <row r="35" spans="1:5" ht="19.5" customHeight="1">
      <c r="A35" s="21" t="s">
        <v>156</v>
      </c>
      <c r="B35" s="10" t="s">
        <v>35</v>
      </c>
      <c r="C35" s="8"/>
      <c r="D35" s="8"/>
      <c r="E35" s="8"/>
    </row>
    <row r="36" spans="1:5" ht="19.5" customHeight="1">
      <c r="A36" s="21" t="s">
        <v>157</v>
      </c>
      <c r="B36" s="10" t="s">
        <v>36</v>
      </c>
      <c r="C36" s="10" t="s">
        <v>37</v>
      </c>
      <c r="D36" s="8"/>
      <c r="E36" s="8"/>
    </row>
    <row r="37" spans="1:5" ht="19.5" customHeight="1">
      <c r="A37" s="21" t="s">
        <v>158</v>
      </c>
      <c r="B37" s="10" t="s">
        <v>38</v>
      </c>
      <c r="C37" s="10" t="s">
        <v>39</v>
      </c>
      <c r="D37" s="8"/>
      <c r="E37" s="8"/>
    </row>
    <row r="38" spans="1:5" ht="19.5" customHeight="1">
      <c r="A38" s="21" t="s">
        <v>159</v>
      </c>
      <c r="B38" s="10" t="s">
        <v>40</v>
      </c>
      <c r="C38" s="8"/>
      <c r="D38" s="8"/>
      <c r="E38" s="8"/>
    </row>
    <row r="39" spans="1:5" ht="19.5" customHeight="1">
      <c r="A39" s="20" t="s">
        <v>160</v>
      </c>
      <c r="B39" s="6" t="s">
        <v>41</v>
      </c>
      <c r="C39" s="8"/>
      <c r="D39" s="9">
        <f>D40+D46+D49</f>
        <v>12145278049</v>
      </c>
      <c r="E39" s="9">
        <f>E40+E46+E49</f>
        <v>14208802982</v>
      </c>
    </row>
    <row r="40" spans="1:5" ht="19.5" customHeight="1">
      <c r="A40" s="21" t="s">
        <v>161</v>
      </c>
      <c r="B40" s="10" t="s">
        <v>42</v>
      </c>
      <c r="C40" s="10" t="s">
        <v>43</v>
      </c>
      <c r="D40" s="11">
        <f>D41+D42</f>
        <v>11728367081</v>
      </c>
      <c r="E40" s="11">
        <f>E41+E42</f>
        <v>13863841802</v>
      </c>
    </row>
    <row r="41" spans="1:5" ht="19.5" customHeight="1">
      <c r="A41" s="21" t="s">
        <v>220</v>
      </c>
      <c r="B41" s="10" t="s">
        <v>44</v>
      </c>
      <c r="C41" s="8"/>
      <c r="D41" s="11">
        <v>32267024636</v>
      </c>
      <c r="E41" s="11">
        <v>31691321151</v>
      </c>
    </row>
    <row r="42" spans="1:5" ht="19.5" customHeight="1">
      <c r="A42" s="21" t="s">
        <v>162</v>
      </c>
      <c r="B42" s="10" t="s">
        <v>45</v>
      </c>
      <c r="C42" s="8"/>
      <c r="D42" s="24">
        <v>-20538657555</v>
      </c>
      <c r="E42" s="24">
        <v>-17827479349</v>
      </c>
    </row>
    <row r="43" spans="1:5" ht="19.5" customHeight="1">
      <c r="A43" s="21" t="s">
        <v>163</v>
      </c>
      <c r="B43" s="10" t="s">
        <v>46</v>
      </c>
      <c r="C43" s="10" t="s">
        <v>47</v>
      </c>
      <c r="D43" s="8"/>
      <c r="E43" s="8"/>
    </row>
    <row r="44" spans="1:5" ht="19.5" customHeight="1">
      <c r="A44" s="21" t="s">
        <v>220</v>
      </c>
      <c r="B44" s="10" t="s">
        <v>48</v>
      </c>
      <c r="C44" s="8"/>
      <c r="D44" s="8"/>
      <c r="E44" s="8"/>
    </row>
    <row r="45" spans="1:5" ht="19.5" customHeight="1">
      <c r="A45" s="21" t="s">
        <v>162</v>
      </c>
      <c r="B45" s="10" t="s">
        <v>49</v>
      </c>
      <c r="C45" s="8"/>
      <c r="D45" s="8"/>
      <c r="E45" s="8"/>
    </row>
    <row r="46" spans="1:5" ht="19.5" customHeight="1">
      <c r="A46" s="21" t="s">
        <v>164</v>
      </c>
      <c r="B46" s="10" t="s">
        <v>50</v>
      </c>
      <c r="C46" s="10" t="s">
        <v>51</v>
      </c>
      <c r="D46" s="11">
        <f>D47+D48</f>
        <v>156515495</v>
      </c>
      <c r="E46" s="11">
        <f>E47+E48</f>
        <v>113027857</v>
      </c>
    </row>
    <row r="47" spans="1:5" ht="19.5" customHeight="1">
      <c r="A47" s="21" t="s">
        <v>220</v>
      </c>
      <c r="B47" s="10" t="s">
        <v>52</v>
      </c>
      <c r="C47" s="8"/>
      <c r="D47" s="11">
        <v>2870473390</v>
      </c>
      <c r="E47" s="11">
        <v>2757173390</v>
      </c>
    </row>
    <row r="48" spans="1:5" ht="19.5" customHeight="1">
      <c r="A48" s="21" t="s">
        <v>162</v>
      </c>
      <c r="B48" s="10" t="s">
        <v>53</v>
      </c>
      <c r="C48" s="8"/>
      <c r="D48" s="23">
        <v>-2713957895</v>
      </c>
      <c r="E48" s="23">
        <v>-2644145533</v>
      </c>
    </row>
    <row r="49" spans="1:5" ht="19.5" customHeight="1">
      <c r="A49" s="21" t="s">
        <v>165</v>
      </c>
      <c r="B49" s="10" t="s">
        <v>54</v>
      </c>
      <c r="C49" s="10" t="s">
        <v>55</v>
      </c>
      <c r="D49" s="11">
        <v>260395473</v>
      </c>
      <c r="E49" s="11">
        <v>231933323</v>
      </c>
    </row>
    <row r="50" spans="1:5" ht="19.5" customHeight="1">
      <c r="A50" s="20" t="s">
        <v>166</v>
      </c>
      <c r="B50" s="6" t="s">
        <v>56</v>
      </c>
      <c r="C50" s="6" t="s">
        <v>57</v>
      </c>
      <c r="D50" s="8"/>
      <c r="E50" s="8"/>
    </row>
    <row r="51" spans="1:5" ht="19.5" customHeight="1">
      <c r="A51" s="21" t="s">
        <v>220</v>
      </c>
      <c r="B51" s="10" t="s">
        <v>58</v>
      </c>
      <c r="C51" s="8"/>
      <c r="D51" s="8"/>
      <c r="E51" s="8"/>
    </row>
    <row r="52" spans="1:5" ht="19.5" customHeight="1">
      <c r="A52" s="21" t="s">
        <v>167</v>
      </c>
      <c r="B52" s="10" t="s">
        <v>59</v>
      </c>
      <c r="C52" s="8"/>
      <c r="D52" s="8"/>
      <c r="E52" s="8"/>
    </row>
    <row r="53" spans="1:5" ht="19.5" customHeight="1">
      <c r="A53" s="20" t="s">
        <v>168</v>
      </c>
      <c r="B53" s="6" t="s">
        <v>60</v>
      </c>
      <c r="C53" s="8"/>
      <c r="D53" s="9">
        <f>D54+D55+D56+D57</f>
        <v>41876232404</v>
      </c>
      <c r="E53" s="9">
        <f>E54+E55+E56+E57</f>
        <v>26533882404</v>
      </c>
    </row>
    <row r="54" spans="1:5" ht="19.5" customHeight="1">
      <c r="A54" s="21" t="s">
        <v>169</v>
      </c>
      <c r="B54" s="10" t="s">
        <v>61</v>
      </c>
      <c r="C54" s="8"/>
      <c r="D54" s="8"/>
      <c r="E54" s="8"/>
    </row>
    <row r="55" spans="1:5" ht="19.5" customHeight="1">
      <c r="A55" s="21" t="s">
        <v>170</v>
      </c>
      <c r="B55" s="10" t="s">
        <v>62</v>
      </c>
      <c r="C55" s="8"/>
      <c r="D55" s="11">
        <v>11876232404</v>
      </c>
      <c r="E55" s="11">
        <v>7533882404</v>
      </c>
    </row>
    <row r="56" spans="1:5" ht="19.5" customHeight="1">
      <c r="A56" s="21" t="s">
        <v>171</v>
      </c>
      <c r="B56" s="10" t="s">
        <v>63</v>
      </c>
      <c r="C56" s="10" t="s">
        <v>64</v>
      </c>
      <c r="D56" s="11">
        <v>30000000000</v>
      </c>
      <c r="E56" s="11">
        <v>19000000000</v>
      </c>
    </row>
    <row r="57" spans="1:5" ht="19.5" customHeight="1">
      <c r="A57" s="21" t="s">
        <v>172</v>
      </c>
      <c r="B57" s="10" t="s">
        <v>65</v>
      </c>
      <c r="C57" s="8"/>
      <c r="D57" s="8"/>
      <c r="E57" s="8"/>
    </row>
    <row r="58" spans="1:5" ht="19.5" customHeight="1">
      <c r="A58" s="20" t="s">
        <v>173</v>
      </c>
      <c r="B58" s="6" t="s">
        <v>66</v>
      </c>
      <c r="C58" s="8"/>
      <c r="D58" s="8"/>
      <c r="E58" s="8"/>
    </row>
    <row r="59" spans="1:5" ht="19.5" customHeight="1">
      <c r="A59" s="21" t="s">
        <v>174</v>
      </c>
      <c r="B59" s="10" t="s">
        <v>67</v>
      </c>
      <c r="C59" s="10" t="s">
        <v>68</v>
      </c>
      <c r="D59" s="8"/>
      <c r="E59" s="8"/>
    </row>
    <row r="60" spans="1:5" ht="19.5" customHeight="1">
      <c r="A60" s="21" t="s">
        <v>175</v>
      </c>
      <c r="B60" s="10" t="s">
        <v>69</v>
      </c>
      <c r="C60" s="10" t="s">
        <v>70</v>
      </c>
      <c r="D60" s="8"/>
      <c r="E60" s="8"/>
    </row>
    <row r="61" spans="1:5" ht="19.5" customHeight="1">
      <c r="A61" s="21" t="s">
        <v>176</v>
      </c>
      <c r="B61" s="10" t="s">
        <v>71</v>
      </c>
      <c r="C61" s="8"/>
      <c r="D61" s="8"/>
      <c r="E61" s="8"/>
    </row>
    <row r="62" spans="1:5" ht="19.5" customHeight="1">
      <c r="A62" s="13" t="s">
        <v>221</v>
      </c>
      <c r="B62" s="6" t="s">
        <v>72</v>
      </c>
      <c r="C62" s="8"/>
      <c r="D62" s="9">
        <f>D10+D32</f>
        <v>98457825839</v>
      </c>
      <c r="E62" s="9">
        <f>E10+E32</f>
        <v>85455578789</v>
      </c>
    </row>
    <row r="63" spans="1:5" ht="30.75" customHeight="1">
      <c r="A63" s="13" t="s">
        <v>222</v>
      </c>
      <c r="B63" s="6"/>
      <c r="C63" s="8"/>
      <c r="D63" s="9"/>
      <c r="E63" s="9"/>
    </row>
    <row r="64" spans="1:5" ht="19.5" customHeight="1">
      <c r="A64" s="19" t="s">
        <v>177</v>
      </c>
      <c r="B64" s="6" t="s">
        <v>73</v>
      </c>
      <c r="C64" s="8"/>
      <c r="D64" s="9">
        <f>D65+D77</f>
        <v>19067415777</v>
      </c>
      <c r="E64" s="9">
        <f>E65+E77</f>
        <v>24067628060</v>
      </c>
    </row>
    <row r="65" spans="1:5" ht="19.5" customHeight="1">
      <c r="A65" s="20" t="s">
        <v>178</v>
      </c>
      <c r="B65" s="6" t="s">
        <v>74</v>
      </c>
      <c r="C65" s="8"/>
      <c r="D65" s="9">
        <f>D66+D67+D68+D69+D70+D71+D72+D73+D74+D75+D76</f>
        <v>17298899841</v>
      </c>
      <c r="E65" s="9">
        <f>E66+E67+E68+E69+E70+E71+E72+E73+E74+E75+E76</f>
        <v>22522700456</v>
      </c>
    </row>
    <row r="66" spans="1:5" ht="19.5" customHeight="1">
      <c r="A66" s="21" t="s">
        <v>179</v>
      </c>
      <c r="B66" s="10" t="s">
        <v>75</v>
      </c>
      <c r="C66" s="10" t="s">
        <v>76</v>
      </c>
      <c r="D66" s="8"/>
      <c r="E66" s="8"/>
    </row>
    <row r="67" spans="1:5" ht="19.5" customHeight="1">
      <c r="A67" s="21" t="s">
        <v>180</v>
      </c>
      <c r="B67" s="10" t="s">
        <v>77</v>
      </c>
      <c r="C67" s="8"/>
      <c r="D67" s="11">
        <v>220694316</v>
      </c>
      <c r="E67" s="11">
        <v>1102657190</v>
      </c>
    </row>
    <row r="68" spans="1:5" ht="19.5" customHeight="1">
      <c r="A68" s="21" t="s">
        <v>181</v>
      </c>
      <c r="B68" s="10" t="s">
        <v>78</v>
      </c>
      <c r="C68" s="8"/>
      <c r="D68" s="25">
        <v>148036</v>
      </c>
      <c r="E68" s="8"/>
    </row>
    <row r="69" spans="1:5" ht="19.5" customHeight="1">
      <c r="A69" s="21" t="s">
        <v>182</v>
      </c>
      <c r="B69" s="10" t="s">
        <v>79</v>
      </c>
      <c r="C69" s="10" t="s">
        <v>80</v>
      </c>
      <c r="D69" s="11">
        <v>6071763204</v>
      </c>
      <c r="E69" s="11">
        <v>1985153377</v>
      </c>
    </row>
    <row r="70" spans="1:5" ht="19.5" customHeight="1">
      <c r="A70" s="21" t="s">
        <v>183</v>
      </c>
      <c r="B70" s="10" t="s">
        <v>81</v>
      </c>
      <c r="C70" s="8"/>
      <c r="D70" s="11">
        <v>6553862962</v>
      </c>
      <c r="E70" s="11">
        <v>6934049781</v>
      </c>
    </row>
    <row r="71" spans="1:5" ht="19.5" customHeight="1">
      <c r="A71" s="21" t="s">
        <v>184</v>
      </c>
      <c r="B71" s="10" t="s">
        <v>82</v>
      </c>
      <c r="C71" s="10" t="s">
        <v>83</v>
      </c>
      <c r="D71" s="12">
        <v>3139716635</v>
      </c>
      <c r="E71" s="12">
        <v>2829318200</v>
      </c>
    </row>
    <row r="72" spans="1:5" ht="19.5" customHeight="1">
      <c r="A72" s="21" t="s">
        <v>185</v>
      </c>
      <c r="B72" s="10" t="s">
        <v>84</v>
      </c>
      <c r="C72" s="8"/>
      <c r="D72" s="8"/>
      <c r="E72" s="8"/>
    </row>
    <row r="73" spans="1:5" ht="19.5" customHeight="1">
      <c r="A73" s="21" t="s">
        <v>186</v>
      </c>
      <c r="B73" s="10" t="s">
        <v>85</v>
      </c>
      <c r="C73" s="8"/>
      <c r="D73" s="8"/>
      <c r="E73" s="8"/>
    </row>
    <row r="74" spans="1:5" ht="19.5" customHeight="1">
      <c r="A74" s="21" t="s">
        <v>187</v>
      </c>
      <c r="B74" s="10" t="s">
        <v>86</v>
      </c>
      <c r="C74" s="10" t="s">
        <v>87</v>
      </c>
      <c r="D74" s="11">
        <v>730525788</v>
      </c>
      <c r="E74" s="11">
        <v>7975216818</v>
      </c>
    </row>
    <row r="75" spans="1:5" ht="19.5" customHeight="1">
      <c r="A75" s="21" t="s">
        <v>188</v>
      </c>
      <c r="B75" s="10" t="s">
        <v>88</v>
      </c>
      <c r="C75" s="8"/>
      <c r="D75" s="8"/>
      <c r="E75" s="8"/>
    </row>
    <row r="76" spans="1:5" ht="19.5" customHeight="1">
      <c r="A76" s="21" t="s">
        <v>189</v>
      </c>
      <c r="B76" s="10" t="s">
        <v>89</v>
      </c>
      <c r="C76" s="8"/>
      <c r="D76" s="11">
        <v>582188900</v>
      </c>
      <c r="E76" s="11">
        <v>1696305090</v>
      </c>
    </row>
    <row r="77" spans="1:5" ht="19.5" customHeight="1">
      <c r="A77" s="20" t="s">
        <v>190</v>
      </c>
      <c r="B77" s="6" t="s">
        <v>90</v>
      </c>
      <c r="C77" s="8"/>
      <c r="D77" s="9">
        <f>D78+D79+D80+D81+D82+D83+D84+D85</f>
        <v>1768515936</v>
      </c>
      <c r="E77" s="9">
        <f>E78+E79+E80+E81+E82+E83+E84+E85+E86</f>
        <v>1544927604</v>
      </c>
    </row>
    <row r="78" spans="1:5" ht="19.5" customHeight="1">
      <c r="A78" s="21" t="s">
        <v>191</v>
      </c>
      <c r="B78" s="10" t="s">
        <v>91</v>
      </c>
      <c r="C78" s="8"/>
      <c r="D78" s="8"/>
      <c r="E78" s="8"/>
    </row>
    <row r="79" spans="1:5" ht="19.5" customHeight="1">
      <c r="A79" s="21" t="s">
        <v>192</v>
      </c>
      <c r="B79" s="10" t="s">
        <v>92</v>
      </c>
      <c r="C79" s="10" t="s">
        <v>93</v>
      </c>
      <c r="D79" s="8"/>
      <c r="E79" s="8"/>
    </row>
    <row r="80" spans="1:5" ht="19.5" customHeight="1">
      <c r="A80" s="21" t="s">
        <v>193</v>
      </c>
      <c r="B80" s="10" t="s">
        <v>94</v>
      </c>
      <c r="C80" s="8"/>
      <c r="D80" s="11">
        <v>1768515936</v>
      </c>
      <c r="E80" s="11">
        <v>1402684081</v>
      </c>
    </row>
    <row r="81" spans="1:5" ht="19.5" customHeight="1">
      <c r="A81" s="21" t="s">
        <v>194</v>
      </c>
      <c r="B81" s="10" t="s">
        <v>95</v>
      </c>
      <c r="C81" s="10" t="s">
        <v>96</v>
      </c>
      <c r="D81" s="8"/>
      <c r="E81" s="8"/>
    </row>
    <row r="82" spans="1:5" ht="19.5" customHeight="1">
      <c r="A82" s="21" t="s">
        <v>195</v>
      </c>
      <c r="B82" s="10" t="s">
        <v>97</v>
      </c>
      <c r="C82" s="10" t="s">
        <v>70</v>
      </c>
      <c r="D82" s="8"/>
      <c r="E82" s="8"/>
    </row>
    <row r="83" spans="1:5" ht="19.5" customHeight="1">
      <c r="A83" s="21" t="s">
        <v>196</v>
      </c>
      <c r="B83" s="10" t="s">
        <v>98</v>
      </c>
      <c r="C83" s="8"/>
      <c r="D83" s="11"/>
      <c r="E83" s="11">
        <v>54522570</v>
      </c>
    </row>
    <row r="84" spans="1:5" ht="19.5" customHeight="1">
      <c r="A84" s="21" t="s">
        <v>197</v>
      </c>
      <c r="B84" s="10" t="s">
        <v>99</v>
      </c>
      <c r="C84" s="8"/>
      <c r="D84" s="8"/>
      <c r="E84" s="8"/>
    </row>
    <row r="85" spans="1:5" ht="19.5" customHeight="1">
      <c r="A85" s="21" t="s">
        <v>224</v>
      </c>
      <c r="B85" s="10">
        <v>338</v>
      </c>
      <c r="C85" s="8"/>
      <c r="D85" s="12"/>
      <c r="E85" s="12">
        <v>87720953</v>
      </c>
    </row>
    <row r="86" spans="1:5" ht="19.5" customHeight="1">
      <c r="A86" s="21" t="s">
        <v>223</v>
      </c>
      <c r="B86" s="10">
        <v>339</v>
      </c>
      <c r="C86" s="8"/>
      <c r="D86" s="8"/>
      <c r="E86" s="8"/>
    </row>
    <row r="87" spans="1:5" ht="19.5" customHeight="1">
      <c r="A87" s="19" t="s">
        <v>198</v>
      </c>
      <c r="B87" s="6" t="s">
        <v>100</v>
      </c>
      <c r="C87" s="8"/>
      <c r="D87" s="9">
        <f>D88+D101</f>
        <v>79390410062</v>
      </c>
      <c r="E87" s="9">
        <f>E88+E101</f>
        <v>61387950729</v>
      </c>
    </row>
    <row r="88" spans="1:5" ht="19.5" customHeight="1">
      <c r="A88" s="20" t="s">
        <v>199</v>
      </c>
      <c r="B88" s="6" t="s">
        <v>101</v>
      </c>
      <c r="C88" s="6" t="s">
        <v>102</v>
      </c>
      <c r="D88" s="9">
        <f>D89+D90+D91+D92+D93+D94+D95+D96+D97+D98</f>
        <v>79390410062</v>
      </c>
      <c r="E88" s="9">
        <f>E89+E90+E91+E92+E93+E94+E95+E96+E97+E98</f>
        <v>61387950729</v>
      </c>
    </row>
    <row r="89" spans="1:5" ht="19.5" customHeight="1">
      <c r="A89" s="21" t="s">
        <v>200</v>
      </c>
      <c r="B89" s="10" t="s">
        <v>103</v>
      </c>
      <c r="C89" s="8"/>
      <c r="D89" s="11">
        <v>25000000000</v>
      </c>
      <c r="E89" s="11">
        <v>25000000000</v>
      </c>
    </row>
    <row r="90" spans="1:5" ht="19.5" customHeight="1">
      <c r="A90" s="21" t="s">
        <v>201</v>
      </c>
      <c r="B90" s="10" t="s">
        <v>104</v>
      </c>
      <c r="C90" s="8"/>
      <c r="D90" s="8"/>
      <c r="E90" s="8"/>
    </row>
    <row r="91" spans="1:5" ht="19.5" customHeight="1">
      <c r="A91" s="21" t="s">
        <v>202</v>
      </c>
      <c r="B91" s="10" t="s">
        <v>105</v>
      </c>
      <c r="C91" s="8"/>
      <c r="D91" s="8"/>
      <c r="E91" s="8"/>
    </row>
    <row r="92" spans="1:5" ht="19.5" customHeight="1">
      <c r="A92" s="21" t="s">
        <v>203</v>
      </c>
      <c r="B92" s="10" t="s">
        <v>106</v>
      </c>
      <c r="C92" s="8"/>
      <c r="D92" s="8"/>
      <c r="E92" s="8"/>
    </row>
    <row r="93" spans="1:5" ht="19.5" customHeight="1">
      <c r="A93" s="21" t="s">
        <v>204</v>
      </c>
      <c r="B93" s="10" t="s">
        <v>107</v>
      </c>
      <c r="C93" s="8"/>
      <c r="D93" s="8"/>
      <c r="E93" s="8"/>
    </row>
    <row r="94" spans="1:5" ht="19.5" customHeight="1">
      <c r="A94" s="21" t="s">
        <v>205</v>
      </c>
      <c r="B94" s="10" t="s">
        <v>108</v>
      </c>
      <c r="C94" s="8"/>
      <c r="D94" s="8"/>
      <c r="E94" s="8"/>
    </row>
    <row r="95" spans="1:5" ht="19.5" customHeight="1">
      <c r="A95" s="21" t="s">
        <v>206</v>
      </c>
      <c r="B95" s="10" t="s">
        <v>109</v>
      </c>
      <c r="C95" s="8"/>
      <c r="D95" s="11">
        <v>17605530111</v>
      </c>
      <c r="E95" s="11">
        <v>17605530111</v>
      </c>
    </row>
    <row r="96" spans="1:5" ht="19.5" customHeight="1">
      <c r="A96" s="21" t="s">
        <v>207</v>
      </c>
      <c r="B96" s="10" t="s">
        <v>110</v>
      </c>
      <c r="C96" s="8"/>
      <c r="D96" s="11">
        <v>2561620134</v>
      </c>
      <c r="E96" s="11">
        <v>2561620134</v>
      </c>
    </row>
    <row r="97" spans="1:5" ht="19.5" customHeight="1">
      <c r="A97" s="21" t="s">
        <v>208</v>
      </c>
      <c r="B97" s="10" t="s">
        <v>111</v>
      </c>
      <c r="C97" s="8"/>
      <c r="D97" s="8"/>
      <c r="E97" s="8"/>
    </row>
    <row r="98" spans="1:5" ht="19.5" customHeight="1">
      <c r="A98" s="21" t="s">
        <v>209</v>
      </c>
      <c r="B98" s="10" t="s">
        <v>112</v>
      </c>
      <c r="C98" s="8"/>
      <c r="D98" s="11">
        <v>34223259817</v>
      </c>
      <c r="E98" s="11">
        <v>16220800484</v>
      </c>
    </row>
    <row r="99" spans="1:5" ht="19.5" customHeight="1">
      <c r="A99" s="21" t="s">
        <v>210</v>
      </c>
      <c r="B99" s="10" t="s">
        <v>113</v>
      </c>
      <c r="C99" s="8"/>
      <c r="D99" s="8"/>
      <c r="E99" s="8"/>
    </row>
    <row r="100" spans="1:5" ht="19.5" customHeight="1">
      <c r="A100" s="21" t="s">
        <v>225</v>
      </c>
      <c r="B100" s="10">
        <v>422</v>
      </c>
      <c r="C100" s="8"/>
      <c r="D100" s="8"/>
      <c r="E100" s="8"/>
    </row>
    <row r="101" spans="1:5" ht="19.5" customHeight="1">
      <c r="A101" s="20" t="s">
        <v>211</v>
      </c>
      <c r="B101" s="6" t="s">
        <v>114</v>
      </c>
      <c r="C101" s="8"/>
      <c r="D101" s="8"/>
      <c r="E101" s="8"/>
    </row>
    <row r="102" spans="1:5" ht="19.5" customHeight="1">
      <c r="A102" s="21" t="s">
        <v>212</v>
      </c>
      <c r="B102" s="10" t="s">
        <v>115</v>
      </c>
      <c r="C102" s="10" t="s">
        <v>116</v>
      </c>
      <c r="D102" s="8"/>
      <c r="E102" s="8"/>
    </row>
    <row r="103" spans="1:5" ht="19.5" customHeight="1">
      <c r="A103" s="21" t="s">
        <v>213</v>
      </c>
      <c r="B103" s="10" t="s">
        <v>117</v>
      </c>
      <c r="C103" s="8"/>
      <c r="D103" s="8"/>
      <c r="E103" s="8"/>
    </row>
    <row r="104" spans="1:5" ht="19.5" customHeight="1">
      <c r="A104" s="20" t="s">
        <v>226</v>
      </c>
      <c r="B104" s="6">
        <v>439</v>
      </c>
      <c r="C104" s="8"/>
      <c r="D104" s="8"/>
      <c r="E104" s="8"/>
    </row>
    <row r="105" spans="1:5" ht="19.5" customHeight="1">
      <c r="A105" s="13" t="s">
        <v>227</v>
      </c>
      <c r="B105" s="6" t="s">
        <v>118</v>
      </c>
      <c r="C105" s="8"/>
      <c r="D105" s="9">
        <f>D64+D87</f>
        <v>98457825839</v>
      </c>
      <c r="E105" s="9">
        <f>E64+E87</f>
        <v>85455578789</v>
      </c>
    </row>
    <row r="106" spans="1:5" ht="19.5" customHeight="1">
      <c r="A106" s="19" t="s">
        <v>228</v>
      </c>
      <c r="B106" s="6"/>
      <c r="C106" s="8"/>
      <c r="D106" s="9"/>
      <c r="E106" s="9"/>
    </row>
    <row r="107" spans="1:5" ht="19.5" customHeight="1">
      <c r="A107" s="21" t="s">
        <v>214</v>
      </c>
      <c r="B107" s="14">
        <v>1</v>
      </c>
      <c r="C107" s="10" t="s">
        <v>119</v>
      </c>
      <c r="D107" s="8"/>
      <c r="E107" s="8"/>
    </row>
    <row r="108" spans="1:5" ht="19.5" customHeight="1">
      <c r="A108" s="21" t="s">
        <v>215</v>
      </c>
      <c r="B108" s="14">
        <v>2</v>
      </c>
      <c r="C108" s="8"/>
      <c r="D108" s="8"/>
      <c r="E108" s="8"/>
    </row>
    <row r="109" spans="1:5" ht="19.5" customHeight="1">
      <c r="A109" s="21" t="s">
        <v>216</v>
      </c>
      <c r="B109" s="14">
        <v>3</v>
      </c>
      <c r="C109" s="8"/>
      <c r="D109" s="8"/>
      <c r="E109" s="8"/>
    </row>
    <row r="110" spans="1:5" ht="19.5" customHeight="1">
      <c r="A110" s="21" t="s">
        <v>217</v>
      </c>
      <c r="B110" s="14">
        <v>4</v>
      </c>
      <c r="C110" s="8"/>
      <c r="D110" s="12">
        <v>2446000</v>
      </c>
      <c r="E110" s="8"/>
    </row>
    <row r="111" spans="1:5" ht="19.5" customHeight="1">
      <c r="A111" s="21" t="s">
        <v>218</v>
      </c>
      <c r="B111" s="14">
        <v>5</v>
      </c>
      <c r="C111" s="8"/>
      <c r="D111" s="8"/>
      <c r="E111" s="8"/>
    </row>
    <row r="112" spans="1:5" ht="19.5" customHeight="1">
      <c r="A112" s="21" t="s">
        <v>219</v>
      </c>
      <c r="B112" s="14">
        <v>6</v>
      </c>
      <c r="C112" s="8"/>
      <c r="D112" s="8"/>
      <c r="E112" s="8"/>
    </row>
    <row r="113" ht="12.75">
      <c r="A113" s="15"/>
    </row>
    <row r="114" spans="1:5" ht="15.75">
      <c r="A114" s="16"/>
      <c r="B114" s="17"/>
      <c r="D114" s="473" t="s">
        <v>718</v>
      </c>
      <c r="E114" s="473"/>
    </row>
    <row r="115" spans="1:5" ht="15.75">
      <c r="A115" s="475" t="s">
        <v>235</v>
      </c>
      <c r="B115" s="475"/>
      <c r="C115" s="18"/>
      <c r="D115" s="470" t="s">
        <v>230</v>
      </c>
      <c r="E115" s="470"/>
    </row>
    <row r="116" spans="1:5" ht="15">
      <c r="A116" s="18"/>
      <c r="B116" s="18"/>
      <c r="C116" s="18"/>
      <c r="D116" s="18"/>
      <c r="E116" s="18"/>
    </row>
    <row r="117" spans="1:5" ht="15">
      <c r="A117" s="18"/>
      <c r="B117" s="18"/>
      <c r="C117" s="18"/>
      <c r="D117" s="18"/>
      <c r="E117" s="18"/>
    </row>
    <row r="118" spans="1:5" ht="15">
      <c r="A118" s="18"/>
      <c r="B118" s="18"/>
      <c r="C118" s="18"/>
      <c r="D118" s="18"/>
      <c r="E118" s="18"/>
    </row>
    <row r="119" spans="1:5" ht="15">
      <c r="A119" s="18"/>
      <c r="B119" s="18"/>
      <c r="C119" s="18"/>
      <c r="D119" s="18"/>
      <c r="E119" s="18"/>
    </row>
    <row r="120" spans="1:5" ht="15" customHeight="1">
      <c r="A120" s="474" t="s">
        <v>234</v>
      </c>
      <c r="B120" s="474"/>
      <c r="C120" s="474"/>
      <c r="D120" s="469" t="s">
        <v>233</v>
      </c>
      <c r="E120" s="469"/>
    </row>
  </sheetData>
  <sheetProtection/>
  <mergeCells count="10">
    <mergeCell ref="D1:E1"/>
    <mergeCell ref="D2:E2"/>
    <mergeCell ref="D3:E3"/>
    <mergeCell ref="D120:E120"/>
    <mergeCell ref="D115:E115"/>
    <mergeCell ref="A4:D4"/>
    <mergeCell ref="A5:D5"/>
    <mergeCell ref="D114:E114"/>
    <mergeCell ref="A120:C120"/>
    <mergeCell ref="A115:B115"/>
  </mergeCells>
  <printOptions/>
  <pageMargins left="0.5118110236220472" right="0" top="0.4330708661417323" bottom="0.3937007874015748" header="0" footer="0"/>
  <pageSetup blackAndWhite="1" errors="NA"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3">
      <selection activeCell="A9" sqref="A9:G27"/>
    </sheetView>
  </sheetViews>
  <sheetFormatPr defaultColWidth="11.421875" defaultRowHeight="12.75"/>
  <cols>
    <col min="1" max="1" width="33.421875" style="1" customWidth="1"/>
    <col min="2" max="2" width="5.57421875" style="1" customWidth="1"/>
    <col min="3" max="3" width="6.7109375" style="1" customWidth="1"/>
    <col min="4" max="4" width="12.7109375" style="1" customWidth="1"/>
    <col min="5" max="5" width="13.140625" style="1" customWidth="1"/>
    <col min="6" max="6" width="12.57421875" style="1" customWidth="1"/>
    <col min="7" max="7" width="14.140625" style="1" customWidth="1"/>
    <col min="8" max="16384" width="11.421875" style="1" customWidth="1"/>
  </cols>
  <sheetData>
    <row r="1" spans="2:7" ht="12.75">
      <c r="B1" s="123"/>
      <c r="C1" s="123"/>
      <c r="D1" s="499"/>
      <c r="E1" s="499"/>
      <c r="F1" s="468" t="s">
        <v>123</v>
      </c>
      <c r="G1" s="468"/>
    </row>
    <row r="2" spans="1:7" ht="12.75">
      <c r="A2" s="1" t="s">
        <v>122</v>
      </c>
      <c r="B2" s="123"/>
      <c r="C2" s="123"/>
      <c r="D2" s="499"/>
      <c r="E2" s="499"/>
      <c r="F2" s="468" t="s">
        <v>231</v>
      </c>
      <c r="G2" s="468"/>
    </row>
    <row r="3" spans="1:7" ht="12.75">
      <c r="A3" s="1" t="s">
        <v>120</v>
      </c>
      <c r="B3" s="123"/>
      <c r="C3" s="123"/>
      <c r="D3" s="499"/>
      <c r="E3" s="499"/>
      <c r="F3" s="468" t="s">
        <v>294</v>
      </c>
      <c r="G3" s="468"/>
    </row>
    <row r="4" spans="1:7" ht="27" customHeight="1">
      <c r="A4" s="500" t="s">
        <v>295</v>
      </c>
      <c r="B4" s="500"/>
      <c r="C4" s="500"/>
      <c r="D4" s="500"/>
      <c r="E4" s="500"/>
      <c r="F4" s="500"/>
      <c r="G4" s="500"/>
    </row>
    <row r="5" spans="1:7" ht="15.75" customHeight="1">
      <c r="A5" s="472" t="s">
        <v>296</v>
      </c>
      <c r="B5" s="472"/>
      <c r="C5" s="472"/>
      <c r="D5" s="472"/>
      <c r="E5" s="472"/>
      <c r="F5" s="472"/>
      <c r="G5" s="472"/>
    </row>
    <row r="6" spans="1:7" ht="15.75" customHeight="1">
      <c r="A6" s="493"/>
      <c r="B6" s="493"/>
      <c r="C6" s="493"/>
      <c r="D6" s="493"/>
      <c r="E6" s="124"/>
      <c r="G6" s="125" t="s">
        <v>297</v>
      </c>
    </row>
    <row r="7" spans="1:7" ht="75" customHeight="1">
      <c r="A7" s="494" t="s">
        <v>125</v>
      </c>
      <c r="B7" s="496" t="s">
        <v>242</v>
      </c>
      <c r="C7" s="496" t="s">
        <v>126</v>
      </c>
      <c r="D7" s="490" t="s">
        <v>298</v>
      </c>
      <c r="E7" s="490" t="s">
        <v>299</v>
      </c>
      <c r="F7" s="477" t="s">
        <v>300</v>
      </c>
      <c r="G7" s="477" t="s">
        <v>301</v>
      </c>
    </row>
    <row r="8" spans="1:7" ht="6.75" customHeight="1">
      <c r="A8" s="495"/>
      <c r="B8" s="497"/>
      <c r="C8" s="498"/>
      <c r="D8" s="491"/>
      <c r="E8" s="491"/>
      <c r="F8" s="478"/>
      <c r="G8" s="478"/>
    </row>
    <row r="9" spans="1:7" ht="24" customHeight="1">
      <c r="A9" s="126" t="s">
        <v>302</v>
      </c>
      <c r="B9" s="10" t="s">
        <v>303</v>
      </c>
      <c r="C9" s="10" t="s">
        <v>304</v>
      </c>
      <c r="D9" s="127">
        <v>17653201531</v>
      </c>
      <c r="E9" s="127">
        <v>11796146450</v>
      </c>
      <c r="F9" s="127">
        <v>52960503482</v>
      </c>
      <c r="G9" s="127">
        <v>34691304031</v>
      </c>
    </row>
    <row r="10" spans="1:7" ht="24" customHeight="1">
      <c r="A10" s="126" t="s">
        <v>305</v>
      </c>
      <c r="B10" s="10" t="s">
        <v>306</v>
      </c>
      <c r="C10" s="8"/>
      <c r="D10" s="12"/>
      <c r="E10" s="8"/>
      <c r="F10" s="12"/>
      <c r="G10" s="8"/>
    </row>
    <row r="11" spans="1:7" ht="24" customHeight="1">
      <c r="A11" s="126" t="s">
        <v>307</v>
      </c>
      <c r="B11" s="10" t="s">
        <v>308</v>
      </c>
      <c r="C11" s="8"/>
      <c r="D11" s="127">
        <f>D9-D10</f>
        <v>17653201531</v>
      </c>
      <c r="E11" s="127">
        <f>E9-E10</f>
        <v>11796146450</v>
      </c>
      <c r="F11" s="127">
        <f>F9-F10</f>
        <v>52960503482</v>
      </c>
      <c r="G11" s="127">
        <f>G9-G10</f>
        <v>34691304031</v>
      </c>
    </row>
    <row r="12" spans="1:7" ht="24" customHeight="1">
      <c r="A12" s="126" t="s">
        <v>309</v>
      </c>
      <c r="B12" s="10" t="s">
        <v>310</v>
      </c>
      <c r="C12" s="10" t="s">
        <v>311</v>
      </c>
      <c r="D12" s="127">
        <v>8967259217</v>
      </c>
      <c r="E12" s="127">
        <v>6508561148</v>
      </c>
      <c r="F12" s="127">
        <v>27173481868</v>
      </c>
      <c r="G12" s="127">
        <v>17346388364</v>
      </c>
    </row>
    <row r="13" spans="1:7" ht="24" customHeight="1">
      <c r="A13" s="126" t="s">
        <v>312</v>
      </c>
      <c r="B13" s="10" t="s">
        <v>313</v>
      </c>
      <c r="C13" s="8"/>
      <c r="D13" s="127">
        <f>D11-D12</f>
        <v>8685942314</v>
      </c>
      <c r="E13" s="127">
        <f>E11-E12</f>
        <v>5287585302</v>
      </c>
      <c r="F13" s="127">
        <f>F11-F12</f>
        <v>25787021614</v>
      </c>
      <c r="G13" s="127">
        <f>G11-G12</f>
        <v>17344915667</v>
      </c>
    </row>
    <row r="14" spans="1:7" ht="24" customHeight="1">
      <c r="A14" s="126" t="s">
        <v>314</v>
      </c>
      <c r="B14" s="10" t="s">
        <v>315</v>
      </c>
      <c r="C14" s="10" t="s">
        <v>316</v>
      </c>
      <c r="D14" s="127">
        <v>1383610332</v>
      </c>
      <c r="E14" s="127">
        <v>2445750489</v>
      </c>
      <c r="F14" s="127">
        <v>5488833924</v>
      </c>
      <c r="G14" s="127">
        <v>5692724508</v>
      </c>
    </row>
    <row r="15" spans="1:7" ht="21" customHeight="1">
      <c r="A15" s="126" t="s">
        <v>317</v>
      </c>
      <c r="B15" s="10" t="s">
        <v>318</v>
      </c>
      <c r="C15" s="10" t="s">
        <v>319</v>
      </c>
      <c r="D15" s="8"/>
      <c r="E15" s="8"/>
      <c r="F15" s="8"/>
      <c r="G15" s="8"/>
    </row>
    <row r="16" spans="1:7" ht="18.75" customHeight="1">
      <c r="A16" s="128" t="s">
        <v>320</v>
      </c>
      <c r="B16" s="10" t="s">
        <v>321</v>
      </c>
      <c r="C16" s="8"/>
      <c r="D16" s="8"/>
      <c r="E16" s="8"/>
      <c r="F16" s="8"/>
      <c r="G16" s="8"/>
    </row>
    <row r="17" spans="1:7" ht="21.75" customHeight="1">
      <c r="A17" s="128" t="s">
        <v>322</v>
      </c>
      <c r="B17" s="10" t="s">
        <v>119</v>
      </c>
      <c r="C17" s="8"/>
      <c r="D17" s="8"/>
      <c r="E17" s="8"/>
      <c r="F17" s="8"/>
      <c r="G17" s="8"/>
    </row>
    <row r="18" spans="1:7" ht="24" customHeight="1">
      <c r="A18" s="128" t="s">
        <v>323</v>
      </c>
      <c r="B18" s="10" t="s">
        <v>324</v>
      </c>
      <c r="C18" s="8"/>
      <c r="D18" s="127">
        <v>1886095810</v>
      </c>
      <c r="E18" s="127">
        <v>1702617434</v>
      </c>
      <c r="F18" s="127">
        <v>5792695334</v>
      </c>
      <c r="G18" s="127">
        <v>4929853743</v>
      </c>
    </row>
    <row r="19" spans="1:7" ht="24" customHeight="1">
      <c r="A19" s="128" t="s">
        <v>325</v>
      </c>
      <c r="B19" s="10" t="s">
        <v>326</v>
      </c>
      <c r="C19" s="8"/>
      <c r="D19" s="127">
        <f>D13+D14-D18</f>
        <v>8183456836</v>
      </c>
      <c r="E19" s="127">
        <f>E13+E14-E18</f>
        <v>6030718357</v>
      </c>
      <c r="F19" s="127">
        <f>F13+F14-F18</f>
        <v>25483160204</v>
      </c>
      <c r="G19" s="127">
        <f>G13+G14-G18</f>
        <v>18107786432</v>
      </c>
    </row>
    <row r="20" spans="1:7" ht="24" customHeight="1">
      <c r="A20" s="128" t="s">
        <v>327</v>
      </c>
      <c r="B20" s="10" t="s">
        <v>328</v>
      </c>
      <c r="C20" s="8"/>
      <c r="D20" s="127">
        <v>431978552</v>
      </c>
      <c r="E20" s="127">
        <v>198315218</v>
      </c>
      <c r="F20" s="127">
        <v>1037909703</v>
      </c>
      <c r="G20" s="127">
        <v>640064832</v>
      </c>
    </row>
    <row r="21" spans="1:7" ht="24" customHeight="1">
      <c r="A21" s="128" t="s">
        <v>329</v>
      </c>
      <c r="B21" s="10" t="s">
        <v>330</v>
      </c>
      <c r="C21" s="8"/>
      <c r="D21" s="25"/>
      <c r="E21" s="11">
        <v>10909000</v>
      </c>
      <c r="F21" s="25">
        <v>640222</v>
      </c>
      <c r="G21" s="11">
        <v>11413723</v>
      </c>
    </row>
    <row r="22" spans="1:7" ht="24" customHeight="1">
      <c r="A22" s="128" t="s">
        <v>331</v>
      </c>
      <c r="B22" s="10" t="s">
        <v>332</v>
      </c>
      <c r="C22" s="8"/>
      <c r="D22" s="127">
        <f>D20-D21</f>
        <v>431978552</v>
      </c>
      <c r="E22" s="127">
        <f>E20-E21</f>
        <v>187406218</v>
      </c>
      <c r="F22" s="127">
        <f>F20-F21</f>
        <v>1037269481</v>
      </c>
      <c r="G22" s="127">
        <f>G20-G21</f>
        <v>628651109</v>
      </c>
    </row>
    <row r="23" spans="1:7" ht="24" customHeight="1">
      <c r="A23" s="128" t="s">
        <v>333</v>
      </c>
      <c r="B23" s="10" t="s">
        <v>334</v>
      </c>
      <c r="C23" s="8"/>
      <c r="D23" s="127">
        <f>D19+D22</f>
        <v>8615435388</v>
      </c>
      <c r="E23" s="127">
        <f>E19+E20-E21</f>
        <v>6218124575</v>
      </c>
      <c r="F23" s="127">
        <f>F19+F22</f>
        <v>26520429685</v>
      </c>
      <c r="G23" s="127">
        <f>G19+G20-G21</f>
        <v>18736437541</v>
      </c>
    </row>
    <row r="24" spans="1:7" ht="24" customHeight="1">
      <c r="A24" s="128" t="s">
        <v>335</v>
      </c>
      <c r="B24" s="10" t="s">
        <v>336</v>
      </c>
      <c r="C24" s="10" t="s">
        <v>337</v>
      </c>
      <c r="D24" s="127">
        <f>D23*25%</f>
        <v>2153858847</v>
      </c>
      <c r="E24" s="127">
        <v>1554531144</v>
      </c>
      <c r="F24" s="127">
        <v>6517970352</v>
      </c>
      <c r="G24" s="127">
        <v>4584502442</v>
      </c>
    </row>
    <row r="25" spans="1:7" ht="22.5" customHeight="1">
      <c r="A25" s="128" t="s">
        <v>338</v>
      </c>
      <c r="B25" s="10" t="s">
        <v>339</v>
      </c>
      <c r="C25" s="10" t="s">
        <v>337</v>
      </c>
      <c r="D25" s="8"/>
      <c r="E25" s="8"/>
      <c r="F25" s="8"/>
      <c r="G25" s="8"/>
    </row>
    <row r="26" spans="1:7" ht="24" customHeight="1">
      <c r="A26" s="128" t="s">
        <v>340</v>
      </c>
      <c r="B26" s="10" t="s">
        <v>341</v>
      </c>
      <c r="C26" s="8"/>
      <c r="D26" s="127">
        <f>D23-D24</f>
        <v>6461576541</v>
      </c>
      <c r="E26" s="127">
        <f>E23-E24</f>
        <v>4663593431</v>
      </c>
      <c r="F26" s="127">
        <f>F23-F24</f>
        <v>20002459333</v>
      </c>
      <c r="G26" s="127">
        <f>G23-G24</f>
        <v>14151935099</v>
      </c>
    </row>
    <row r="27" spans="1:7" ht="21.75" customHeight="1">
      <c r="A27" s="128" t="s">
        <v>342</v>
      </c>
      <c r="B27" s="10" t="s">
        <v>343</v>
      </c>
      <c r="C27" s="8"/>
      <c r="D27" s="25">
        <f>D26/2500000</f>
        <v>2584.6306164</v>
      </c>
      <c r="E27" s="25">
        <f>E26/2500000</f>
        <v>1865.4373724</v>
      </c>
      <c r="F27" s="25">
        <f>F26/2500000</f>
        <v>8000.9837332</v>
      </c>
      <c r="G27" s="25">
        <f>G26/2500000</f>
        <v>5660.7740396</v>
      </c>
    </row>
    <row r="28" spans="1:5" ht="19.5" customHeight="1">
      <c r="A28" s="129"/>
      <c r="B28" s="130"/>
      <c r="D28" s="131"/>
      <c r="E28" s="131"/>
    </row>
    <row r="29" spans="1:7" ht="15.75" customHeight="1">
      <c r="A29" s="16"/>
      <c r="B29" s="17"/>
      <c r="D29" s="132"/>
      <c r="E29" s="132"/>
      <c r="F29" s="492" t="s">
        <v>720</v>
      </c>
      <c r="G29" s="492"/>
    </row>
    <row r="30" spans="1:7" ht="15.75" customHeight="1">
      <c r="A30" s="133" t="s">
        <v>344</v>
      </c>
      <c r="B30" s="93"/>
      <c r="C30" s="93"/>
      <c r="D30" s="18"/>
      <c r="E30" s="134"/>
      <c r="F30" s="489" t="s">
        <v>345</v>
      </c>
      <c r="G30" s="489"/>
    </row>
    <row r="31" spans="1:5" ht="15">
      <c r="A31" s="18"/>
      <c r="B31" s="18"/>
      <c r="C31" s="18"/>
      <c r="D31" s="18"/>
      <c r="E31" s="18"/>
    </row>
    <row r="32" spans="1:10" ht="15.75">
      <c r="A32" s="18"/>
      <c r="B32" s="18"/>
      <c r="C32" s="18"/>
      <c r="D32" s="18"/>
      <c r="E32" s="18"/>
      <c r="H32" s="135"/>
      <c r="I32" s="135"/>
      <c r="J32" s="136"/>
    </row>
    <row r="33" spans="1:5" ht="15">
      <c r="A33" s="18"/>
      <c r="B33" s="18"/>
      <c r="C33" s="18"/>
      <c r="D33" s="18"/>
      <c r="E33" s="18"/>
    </row>
    <row r="34" spans="1:5" ht="15">
      <c r="A34" s="18"/>
      <c r="B34" s="18"/>
      <c r="C34" s="18"/>
      <c r="D34" s="18"/>
      <c r="E34" s="18"/>
    </row>
    <row r="35" spans="1:7" ht="15.75" customHeight="1">
      <c r="A35" s="133" t="s">
        <v>346</v>
      </c>
      <c r="B35" s="135" t="s">
        <v>347</v>
      </c>
      <c r="C35" s="135"/>
      <c r="D35" s="135"/>
      <c r="E35" s="134"/>
      <c r="F35" s="489" t="s">
        <v>348</v>
      </c>
      <c r="G35" s="489"/>
    </row>
  </sheetData>
  <sheetProtection/>
  <mergeCells count="19">
    <mergeCell ref="F3:G3"/>
    <mergeCell ref="A4:G4"/>
    <mergeCell ref="A5:G5"/>
    <mergeCell ref="D1:E1"/>
    <mergeCell ref="F1:G1"/>
    <mergeCell ref="D2:E2"/>
    <mergeCell ref="F2:G2"/>
    <mergeCell ref="A6:D6"/>
    <mergeCell ref="A7:A8"/>
    <mergeCell ref="B7:B8"/>
    <mergeCell ref="C7:C8"/>
    <mergeCell ref="D7:D8"/>
    <mergeCell ref="D3:E3"/>
    <mergeCell ref="F30:G30"/>
    <mergeCell ref="F35:G35"/>
    <mergeCell ref="E7:E8"/>
    <mergeCell ref="F7:F8"/>
    <mergeCell ref="G7:G8"/>
    <mergeCell ref="F29:G29"/>
  </mergeCells>
  <printOptions/>
  <pageMargins left="0.5511811023622047" right="0.35433070866141736" top="0.1968503937007874" bottom="0.3937007874015748"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A17">
      <selection activeCell="G36" sqref="G36"/>
    </sheetView>
  </sheetViews>
  <sheetFormatPr defaultColWidth="12.8515625" defaultRowHeight="12.75"/>
  <cols>
    <col min="1" max="1" width="56.8515625" style="88" customWidth="1"/>
    <col min="2" max="2" width="6.28125" style="30" customWidth="1"/>
    <col min="3" max="3" width="6.28125" style="31" customWidth="1"/>
    <col min="4" max="4" width="15.7109375" style="31" customWidth="1"/>
    <col min="5" max="5" width="16.140625" style="39" customWidth="1"/>
    <col min="6" max="6" width="12.7109375" style="38" customWidth="1"/>
    <col min="7" max="7" width="12.28125" style="38" customWidth="1"/>
    <col min="8" max="8" width="12.8515625" style="38" customWidth="1"/>
    <col min="9" max="9" width="13.8515625" style="39" customWidth="1"/>
    <col min="10" max="16384" width="12.8515625" style="39" customWidth="1"/>
  </cols>
  <sheetData>
    <row r="1" spans="1:6" ht="16.5" customHeight="1">
      <c r="A1" s="32" t="s">
        <v>121</v>
      </c>
      <c r="B1" s="33"/>
      <c r="C1" s="36"/>
      <c r="D1" s="485" t="s">
        <v>237</v>
      </c>
      <c r="E1" s="485"/>
      <c r="F1" s="37"/>
    </row>
    <row r="2" spans="1:6" ht="16.5" customHeight="1">
      <c r="A2" s="32" t="s">
        <v>236</v>
      </c>
      <c r="B2" s="40"/>
      <c r="C2" s="41"/>
      <c r="D2" s="486" t="s">
        <v>238</v>
      </c>
      <c r="E2" s="486"/>
      <c r="F2" s="42"/>
    </row>
    <row r="3" spans="1:6" ht="16.5" customHeight="1">
      <c r="A3" s="43" t="s">
        <v>239</v>
      </c>
      <c r="B3" s="40"/>
      <c r="C3" s="44"/>
      <c r="D3" s="486" t="s">
        <v>240</v>
      </c>
      <c r="E3" s="486"/>
      <c r="F3" s="42"/>
    </row>
    <row r="4" spans="1:6" ht="27.75" customHeight="1">
      <c r="A4" s="487" t="s">
        <v>241</v>
      </c>
      <c r="B4" s="487"/>
      <c r="C4" s="487"/>
      <c r="D4" s="487"/>
      <c r="E4" s="45"/>
      <c r="F4" s="46"/>
    </row>
    <row r="5" spans="1:6" ht="27.75" customHeight="1">
      <c r="A5" s="482" t="s">
        <v>125</v>
      </c>
      <c r="B5" s="483" t="s">
        <v>242</v>
      </c>
      <c r="C5" s="484" t="s">
        <v>126</v>
      </c>
      <c r="D5" s="477" t="s">
        <v>243</v>
      </c>
      <c r="E5" s="477" t="s">
        <v>244</v>
      </c>
      <c r="F5" s="47"/>
    </row>
    <row r="6" spans="1:5" ht="15.75" customHeight="1">
      <c r="A6" s="482"/>
      <c r="B6" s="483"/>
      <c r="C6" s="484"/>
      <c r="D6" s="478"/>
      <c r="E6" s="478"/>
    </row>
    <row r="7" spans="1:8" ht="18.75" customHeight="1">
      <c r="A7" s="48" t="s">
        <v>245</v>
      </c>
      <c r="B7" s="49"/>
      <c r="C7" s="50"/>
      <c r="D7" s="51"/>
      <c r="E7" s="51"/>
      <c r="F7" s="52"/>
      <c r="G7" s="52"/>
      <c r="H7" s="52"/>
    </row>
    <row r="8" spans="1:9" ht="18.75" customHeight="1">
      <c r="A8" s="53" t="s">
        <v>246</v>
      </c>
      <c r="B8" s="54">
        <v>1</v>
      </c>
      <c r="C8" s="55"/>
      <c r="D8" s="56">
        <v>52413690351</v>
      </c>
      <c r="E8" s="56">
        <v>34418511343</v>
      </c>
      <c r="F8" s="57"/>
      <c r="I8" s="58">
        <f>F8+G8+H8</f>
        <v>0</v>
      </c>
    </row>
    <row r="9" spans="1:9" ht="18.75" customHeight="1">
      <c r="A9" s="53" t="s">
        <v>247</v>
      </c>
      <c r="B9" s="54">
        <v>2</v>
      </c>
      <c r="C9" s="55"/>
      <c r="D9" s="59">
        <v>-6071651102</v>
      </c>
      <c r="E9" s="59">
        <v>-1857274540</v>
      </c>
      <c r="F9" s="60"/>
      <c r="I9" s="38"/>
    </row>
    <row r="10" spans="1:5" ht="18.75" customHeight="1">
      <c r="A10" s="61" t="s">
        <v>248</v>
      </c>
      <c r="B10" s="62">
        <v>3</v>
      </c>
      <c r="C10" s="63"/>
      <c r="D10" s="64">
        <v>-18286491042</v>
      </c>
      <c r="E10" s="64">
        <v>-13403849252</v>
      </c>
    </row>
    <row r="11" spans="1:6" ht="18.75" customHeight="1">
      <c r="A11" s="61" t="s">
        <v>249</v>
      </c>
      <c r="B11" s="65">
        <v>4</v>
      </c>
      <c r="C11" s="66"/>
      <c r="D11" s="67"/>
      <c r="E11" s="59"/>
      <c r="F11" s="68"/>
    </row>
    <row r="12" spans="1:6" ht="18.75" customHeight="1">
      <c r="A12" s="61" t="s">
        <v>250</v>
      </c>
      <c r="B12" s="69">
        <v>5</v>
      </c>
      <c r="C12" s="50"/>
      <c r="D12" s="64">
        <v>-5829480315</v>
      </c>
      <c r="E12" s="64">
        <v>-3915504090</v>
      </c>
      <c r="F12" s="68"/>
    </row>
    <row r="13" spans="1:6" ht="18.75" customHeight="1">
      <c r="A13" s="61" t="s">
        <v>251</v>
      </c>
      <c r="B13" s="70">
        <v>6</v>
      </c>
      <c r="C13" s="63"/>
      <c r="D13" s="71">
        <v>28521463156</v>
      </c>
      <c r="E13" s="71">
        <v>28975037558</v>
      </c>
      <c r="F13" s="68"/>
    </row>
    <row r="14" spans="1:6" ht="18.75" customHeight="1">
      <c r="A14" s="61" t="s">
        <v>252</v>
      </c>
      <c r="B14" s="70">
        <v>7</v>
      </c>
      <c r="C14" s="63"/>
      <c r="D14" s="64">
        <v>-35875233281</v>
      </c>
      <c r="E14" s="64">
        <v>-34644820581</v>
      </c>
      <c r="F14" s="68"/>
    </row>
    <row r="15" spans="1:6" ht="18.75" customHeight="1">
      <c r="A15" s="48" t="s">
        <v>253</v>
      </c>
      <c r="B15" s="72">
        <v>20</v>
      </c>
      <c r="C15" s="63"/>
      <c r="D15" s="26">
        <f>SUM(D8:D14)</f>
        <v>14872297767</v>
      </c>
      <c r="E15" s="73">
        <f>SUM(E8:E14)</f>
        <v>9572100438</v>
      </c>
      <c r="F15" s="74"/>
    </row>
    <row r="16" spans="1:6" ht="18.75" customHeight="1">
      <c r="A16" s="48" t="s">
        <v>254</v>
      </c>
      <c r="B16" s="70"/>
      <c r="C16" s="63"/>
      <c r="D16" s="26"/>
      <c r="E16" s="73"/>
      <c r="F16" s="74"/>
    </row>
    <row r="17" spans="1:6" ht="18.75" customHeight="1">
      <c r="A17" s="53" t="s">
        <v>255</v>
      </c>
      <c r="B17" s="70">
        <v>21</v>
      </c>
      <c r="C17" s="75"/>
      <c r="D17" s="64">
        <v>-164911874</v>
      </c>
      <c r="E17" s="64">
        <v>-6317917409</v>
      </c>
      <c r="F17" s="57"/>
    </row>
    <row r="18" spans="1:6" ht="18.75" customHeight="1">
      <c r="A18" s="61" t="s">
        <v>256</v>
      </c>
      <c r="B18" s="70">
        <v>22</v>
      </c>
      <c r="C18" s="63"/>
      <c r="D18" s="76"/>
      <c r="E18" s="76"/>
      <c r="F18" s="74"/>
    </row>
    <row r="19" spans="1:6" ht="18.75" customHeight="1">
      <c r="A19" s="61" t="s">
        <v>257</v>
      </c>
      <c r="B19" s="70">
        <v>23</v>
      </c>
      <c r="C19" s="63"/>
      <c r="D19" s="64">
        <v>-9000000000</v>
      </c>
      <c r="E19" s="64">
        <v>-2000000000</v>
      </c>
      <c r="F19" s="68"/>
    </row>
    <row r="20" spans="1:6" ht="18.75" customHeight="1">
      <c r="A20" s="61" t="s">
        <v>258</v>
      </c>
      <c r="B20" s="70">
        <v>24</v>
      </c>
      <c r="C20" s="63"/>
      <c r="D20" s="76"/>
      <c r="E20" s="76"/>
      <c r="F20" s="68"/>
    </row>
    <row r="21" spans="1:5" ht="18.75" customHeight="1">
      <c r="A21" s="61" t="s">
        <v>259</v>
      </c>
      <c r="B21" s="70">
        <v>25</v>
      </c>
      <c r="C21" s="63"/>
      <c r="D21" s="23">
        <v>-86642350000</v>
      </c>
      <c r="E21" s="64">
        <v>-74342350000</v>
      </c>
    </row>
    <row r="22" spans="1:5" ht="18.75" customHeight="1">
      <c r="A22" s="61" t="s">
        <v>260</v>
      </c>
      <c r="B22" s="62">
        <v>26</v>
      </c>
      <c r="C22" s="77"/>
      <c r="D22" s="71">
        <v>65300000000</v>
      </c>
      <c r="E22" s="71">
        <v>68000000000</v>
      </c>
    </row>
    <row r="23" spans="1:6" ht="18.75" customHeight="1">
      <c r="A23" s="61" t="s">
        <v>261</v>
      </c>
      <c r="B23" s="62">
        <v>27</v>
      </c>
      <c r="C23" s="63"/>
      <c r="D23" s="71">
        <v>5488833924</v>
      </c>
      <c r="E23" s="71">
        <v>5692724508</v>
      </c>
      <c r="F23" s="68"/>
    </row>
    <row r="24" spans="1:6" ht="18.75" customHeight="1">
      <c r="A24" s="78" t="s">
        <v>262</v>
      </c>
      <c r="B24" s="79">
        <v>30</v>
      </c>
      <c r="C24" s="63"/>
      <c r="D24" s="80">
        <f>SUM(D17:D23)</f>
        <v>-25018427950</v>
      </c>
      <c r="E24" s="80">
        <f>SUM(E17:E23)</f>
        <v>-8967542901</v>
      </c>
      <c r="F24" s="68"/>
    </row>
    <row r="25" spans="1:5" ht="18.75" customHeight="1">
      <c r="A25" s="48" t="s">
        <v>263</v>
      </c>
      <c r="B25" s="81"/>
      <c r="C25" s="82"/>
      <c r="D25" s="83"/>
      <c r="E25" s="76"/>
    </row>
    <row r="26" spans="1:5" ht="18.75" customHeight="1">
      <c r="A26" s="61" t="s">
        <v>264</v>
      </c>
      <c r="B26" s="62">
        <v>31</v>
      </c>
      <c r="C26" s="82"/>
      <c r="D26" s="71"/>
      <c r="E26" s="76"/>
    </row>
    <row r="27" spans="1:5" ht="18.75" customHeight="1">
      <c r="A27" s="61" t="s">
        <v>265</v>
      </c>
      <c r="B27" s="62">
        <v>32</v>
      </c>
      <c r="C27" s="82"/>
      <c r="D27" s="71"/>
      <c r="E27" s="76"/>
    </row>
    <row r="28" spans="1:5" ht="18.75" customHeight="1">
      <c r="A28" s="61" t="s">
        <v>266</v>
      </c>
      <c r="B28" s="62">
        <v>33</v>
      </c>
      <c r="C28" s="82"/>
      <c r="D28" s="71"/>
      <c r="E28" s="64"/>
    </row>
    <row r="29" spans="1:5" ht="18.75" customHeight="1">
      <c r="A29" s="61" t="s">
        <v>267</v>
      </c>
      <c r="B29" s="62">
        <v>34</v>
      </c>
      <c r="C29" s="82"/>
      <c r="D29" s="71"/>
      <c r="E29" s="76"/>
    </row>
    <row r="30" spans="1:5" ht="18.75" customHeight="1">
      <c r="A30" s="61" t="s">
        <v>268</v>
      </c>
      <c r="B30" s="62">
        <v>35</v>
      </c>
      <c r="C30" s="82"/>
      <c r="D30" s="64"/>
      <c r="E30" s="64"/>
    </row>
    <row r="31" spans="1:5" ht="18.75" customHeight="1">
      <c r="A31" s="61" t="s">
        <v>269</v>
      </c>
      <c r="B31" s="62">
        <v>36</v>
      </c>
      <c r="C31" s="82"/>
      <c r="D31" s="76">
        <v>-7468800000</v>
      </c>
      <c r="E31" s="64">
        <v>-7379668500</v>
      </c>
    </row>
    <row r="32" spans="1:5" ht="18.75" customHeight="1">
      <c r="A32" s="48" t="s">
        <v>270</v>
      </c>
      <c r="B32" s="79">
        <v>40</v>
      </c>
      <c r="C32" s="82"/>
      <c r="D32" s="73">
        <f>SUM(D26:D31)</f>
        <v>-7468800000</v>
      </c>
      <c r="E32" s="73">
        <f>SUM(E31)</f>
        <v>-7379668500</v>
      </c>
    </row>
    <row r="33" spans="1:5" ht="18.75" customHeight="1">
      <c r="A33" s="48" t="s">
        <v>271</v>
      </c>
      <c r="B33" s="79">
        <v>50</v>
      </c>
      <c r="C33" s="82"/>
      <c r="D33" s="84">
        <f>D15+D24+D32</f>
        <v>-17614930183</v>
      </c>
      <c r="E33" s="73">
        <f>E15+E24+E32</f>
        <v>-6775110963</v>
      </c>
    </row>
    <row r="34" spans="1:5" ht="18.75" customHeight="1">
      <c r="A34" s="48" t="s">
        <v>272</v>
      </c>
      <c r="B34" s="62">
        <v>60</v>
      </c>
      <c r="C34" s="82"/>
      <c r="D34" s="71">
        <v>20350140898</v>
      </c>
      <c r="E34" s="71">
        <v>9301863225</v>
      </c>
    </row>
    <row r="35" spans="1:5" ht="18.75" customHeight="1">
      <c r="A35" s="61" t="s">
        <v>273</v>
      </c>
      <c r="B35" s="62">
        <v>61</v>
      </c>
      <c r="C35" s="82"/>
      <c r="D35" s="71"/>
      <c r="E35" s="71"/>
    </row>
    <row r="36" spans="1:5" ht="18.75" customHeight="1">
      <c r="A36" s="48" t="s">
        <v>274</v>
      </c>
      <c r="B36" s="79">
        <v>70</v>
      </c>
      <c r="C36" s="75" t="s">
        <v>275</v>
      </c>
      <c r="D36" s="26">
        <f>D33+D34+D35</f>
        <v>2735210715</v>
      </c>
      <c r="E36" s="26">
        <f>E33+E34+E35</f>
        <v>2526752262</v>
      </c>
    </row>
    <row r="37" spans="1:8" s="34" customFormat="1" ht="16.5" customHeight="1">
      <c r="A37" s="85"/>
      <c r="B37" s="86"/>
      <c r="C37" s="479" t="s">
        <v>719</v>
      </c>
      <c r="D37" s="479"/>
      <c r="E37" s="479"/>
      <c r="F37" s="87"/>
      <c r="G37" s="87"/>
      <c r="H37" s="87"/>
    </row>
    <row r="38" spans="1:8" s="34" customFormat="1" ht="15.75">
      <c r="A38" s="480" t="s">
        <v>276</v>
      </c>
      <c r="B38" s="480"/>
      <c r="C38" s="480"/>
      <c r="D38" s="481" t="s">
        <v>277</v>
      </c>
      <c r="E38" s="481"/>
      <c r="F38" s="87"/>
      <c r="G38" s="87"/>
      <c r="H38" s="87"/>
    </row>
    <row r="41" spans="1:5" ht="17.25">
      <c r="A41" s="89"/>
      <c r="B41" s="90"/>
      <c r="C41" s="40"/>
      <c r="D41" s="40"/>
      <c r="E41" s="91"/>
    </row>
    <row r="42" spans="1:5" ht="15.75">
      <c r="A42" s="92" t="s">
        <v>278</v>
      </c>
      <c r="D42" s="476" t="s">
        <v>279</v>
      </c>
      <c r="E42" s="476"/>
    </row>
    <row r="43" spans="1:5" ht="17.25">
      <c r="A43" s="89"/>
      <c r="B43" s="90"/>
      <c r="C43" s="40"/>
      <c r="D43" s="40"/>
      <c r="E43" s="91"/>
    </row>
  </sheetData>
  <sheetProtection/>
  <mergeCells count="13">
    <mergeCell ref="D1:E1"/>
    <mergeCell ref="D2:E2"/>
    <mergeCell ref="D3:E3"/>
    <mergeCell ref="A4:D4"/>
    <mergeCell ref="D42:E42"/>
    <mergeCell ref="E5:E6"/>
    <mergeCell ref="C37:E37"/>
    <mergeCell ref="A38:C38"/>
    <mergeCell ref="D38:E38"/>
    <mergeCell ref="A5:A6"/>
    <mergeCell ref="B5:B6"/>
    <mergeCell ref="C5:C6"/>
    <mergeCell ref="D5:D6"/>
  </mergeCells>
  <printOptions/>
  <pageMargins left="0.35433070866141736" right="0.35433070866141736" top="0.1968503937007874" bottom="0.1968503937007874" header="0.5118110236220472" footer="0.5118110236220472"/>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C16" sqref="C16"/>
    </sheetView>
  </sheetViews>
  <sheetFormatPr defaultColWidth="9.140625" defaultRowHeight="12.75"/>
  <cols>
    <col min="1" max="1" width="4.00390625" style="95" customWidth="1"/>
    <col min="2" max="2" width="29.7109375" style="95" customWidth="1"/>
    <col min="3" max="3" width="17.28125" style="95" customWidth="1"/>
    <col min="4" max="4" width="16.7109375" style="95" customWidth="1"/>
    <col min="5" max="5" width="17.00390625" style="95" customWidth="1"/>
    <col min="6" max="6" width="16.7109375" style="95" customWidth="1"/>
    <col min="7" max="7" width="17.8515625" style="95" customWidth="1"/>
    <col min="8" max="8" width="17.7109375" style="95" customWidth="1"/>
    <col min="9" max="9" width="16.8515625" style="95" customWidth="1"/>
    <col min="10" max="16384" width="9.140625" style="95" customWidth="1"/>
  </cols>
  <sheetData>
    <row r="1" ht="19.5" customHeight="1">
      <c r="A1" s="94"/>
    </row>
    <row r="2" spans="1:6" ht="25.5" customHeight="1">
      <c r="A2" s="488" t="s">
        <v>280</v>
      </c>
      <c r="B2" s="488"/>
      <c r="C2" s="488"/>
      <c r="D2" s="488"/>
      <c r="E2" s="488"/>
      <c r="F2" s="488"/>
    </row>
    <row r="3" ht="19.5" customHeight="1">
      <c r="A3" s="96"/>
    </row>
    <row r="4" spans="1:3" ht="19.5" customHeight="1">
      <c r="A4" s="97"/>
      <c r="B4" s="98" t="s">
        <v>281</v>
      </c>
      <c r="C4" s="99"/>
    </row>
    <row r="5" spans="1:8" ht="38.25" customHeight="1">
      <c r="A5" s="100"/>
      <c r="B5" s="35" t="s">
        <v>282</v>
      </c>
      <c r="C5" s="101" t="s">
        <v>283</v>
      </c>
      <c r="D5" s="102" t="s">
        <v>284</v>
      </c>
      <c r="E5" s="102" t="s">
        <v>285</v>
      </c>
      <c r="F5" s="102" t="s">
        <v>286</v>
      </c>
      <c r="G5" s="102" t="s">
        <v>287</v>
      </c>
      <c r="H5" s="103" t="s">
        <v>288</v>
      </c>
    </row>
    <row r="6" spans="1:8" ht="18.75" customHeight="1">
      <c r="A6" s="100"/>
      <c r="B6" s="104" t="s">
        <v>289</v>
      </c>
      <c r="C6" s="105">
        <v>25000000000</v>
      </c>
      <c r="D6" s="105">
        <v>17605530111</v>
      </c>
      <c r="E6" s="105">
        <v>2561620134</v>
      </c>
      <c r="F6" s="105"/>
      <c r="G6" s="105">
        <v>16220800484</v>
      </c>
      <c r="H6" s="106">
        <f>C6+D6+E6+F6+G6</f>
        <v>61387950729</v>
      </c>
    </row>
    <row r="7" spans="1:8" ht="19.5" customHeight="1">
      <c r="A7" s="100"/>
      <c r="B7" s="107" t="s">
        <v>290</v>
      </c>
      <c r="C7" s="108"/>
      <c r="D7" s="108"/>
      <c r="E7" s="108"/>
      <c r="F7" s="109"/>
      <c r="G7" s="110">
        <v>26520429685</v>
      </c>
      <c r="H7" s="110">
        <f>SUM(C7:G7)</f>
        <v>26520429685</v>
      </c>
    </row>
    <row r="8" spans="1:8" ht="27.75" customHeight="1">
      <c r="A8" s="100"/>
      <c r="B8" s="111" t="s">
        <v>291</v>
      </c>
      <c r="C8" s="109"/>
      <c r="D8" s="110"/>
      <c r="E8" s="110"/>
      <c r="F8" s="112"/>
      <c r="G8" s="113">
        <v>6517970352</v>
      </c>
      <c r="H8" s="110">
        <f>SUM(C8:G8)</f>
        <v>6517970352</v>
      </c>
    </row>
    <row r="9" spans="1:8" ht="27.75" customHeight="1">
      <c r="A9" s="100"/>
      <c r="B9" s="111" t="s">
        <v>292</v>
      </c>
      <c r="C9" s="109"/>
      <c r="D9" s="110"/>
      <c r="E9" s="110"/>
      <c r="F9" s="112"/>
      <c r="G9" s="113">
        <v>2000000000</v>
      </c>
      <c r="H9" s="110">
        <f>SUM(C9:G9)</f>
        <v>2000000000</v>
      </c>
    </row>
    <row r="10" spans="1:9" ht="21.75" customHeight="1">
      <c r="A10" s="100"/>
      <c r="B10" s="114" t="s">
        <v>293</v>
      </c>
      <c r="C10" s="115">
        <f>SUM(C6:C7)</f>
        <v>25000000000</v>
      </c>
      <c r="D10" s="115">
        <f>SUM(D6:D7)</f>
        <v>17605530111</v>
      </c>
      <c r="E10" s="115">
        <f>SUM(E6:E7)</f>
        <v>2561620134</v>
      </c>
      <c r="F10" s="115"/>
      <c r="G10" s="115">
        <f>G6+G7-G8-G9</f>
        <v>34223259817</v>
      </c>
      <c r="H10" s="116">
        <f>C10+D10+E10+F10+G10</f>
        <v>79390410062</v>
      </c>
      <c r="I10" s="117"/>
    </row>
    <row r="11" spans="1:7" ht="12.75">
      <c r="A11" s="118"/>
      <c r="B11" s="118"/>
      <c r="C11" s="118"/>
      <c r="D11" s="118"/>
      <c r="E11" s="118"/>
      <c r="F11" s="118"/>
      <c r="G11" s="119"/>
    </row>
    <row r="12" spans="1:8" ht="17.25">
      <c r="A12" s="118"/>
      <c r="B12" s="97"/>
      <c r="C12" s="118"/>
      <c r="D12" s="118"/>
      <c r="E12" s="118"/>
      <c r="F12" s="118"/>
      <c r="G12" s="120"/>
      <c r="H12" s="121"/>
    </row>
    <row r="13" spans="7:8" ht="12.75">
      <c r="G13" s="122"/>
      <c r="H13" s="122"/>
    </row>
  </sheetData>
  <sheetProtection/>
  <mergeCells count="1">
    <mergeCell ref="A2:F2"/>
  </mergeCells>
  <printOptions/>
  <pageMargins left="0.15748031496062992" right="0.15748031496062992" top="0.3937007874015748" bottom="0.5905511811023623"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43"/>
  <sheetViews>
    <sheetView zoomScalePageLayoutView="0" workbookViewId="0" topLeftCell="A14">
      <selection activeCell="A26" sqref="A26:D26"/>
    </sheetView>
  </sheetViews>
  <sheetFormatPr defaultColWidth="9.140625" defaultRowHeight="12.75"/>
  <cols>
    <col min="1" max="1" width="6.57421875" style="85" customWidth="1"/>
    <col min="2" max="2" width="23.421875" style="85" customWidth="1"/>
    <col min="3" max="4" width="18.140625" style="85" customWidth="1"/>
    <col min="5" max="5" width="19.421875" style="85" customWidth="1"/>
    <col min="6" max="6" width="17.140625" style="85" customWidth="1"/>
    <col min="7" max="7" width="19.00390625" style="85" customWidth="1"/>
    <col min="8" max="8" width="15.421875" style="85" customWidth="1"/>
    <col min="9" max="9" width="15.7109375" style="85" customWidth="1"/>
    <col min="10" max="16384" width="9.140625" style="85" customWidth="1"/>
  </cols>
  <sheetData>
    <row r="1" spans="1:7" ht="23.25" customHeight="1">
      <c r="A1" s="137"/>
      <c r="B1" s="137"/>
      <c r="C1" s="501" t="s">
        <v>349</v>
      </c>
      <c r="D1" s="501"/>
      <c r="E1" s="501"/>
      <c r="F1" s="501"/>
      <c r="G1" s="138"/>
    </row>
    <row r="2" spans="1:4" ht="19.5" customHeight="1">
      <c r="A2" s="502" t="s">
        <v>350</v>
      </c>
      <c r="B2" s="502"/>
      <c r="C2" s="502"/>
      <c r="D2" s="502"/>
    </row>
    <row r="3" spans="1:8" ht="46.5" customHeight="1">
      <c r="A3" s="139"/>
      <c r="B3" s="140"/>
      <c r="C3" s="101" t="s">
        <v>351</v>
      </c>
      <c r="D3" s="101" t="s">
        <v>352</v>
      </c>
      <c r="E3" s="101" t="s">
        <v>353</v>
      </c>
      <c r="F3" s="101" t="s">
        <v>354</v>
      </c>
      <c r="G3" s="141" t="s">
        <v>288</v>
      </c>
      <c r="H3" s="142"/>
    </row>
    <row r="4" spans="1:8" ht="25.5" customHeight="1">
      <c r="A4" s="114" t="s">
        <v>220</v>
      </c>
      <c r="B4" s="104"/>
      <c r="C4" s="143"/>
      <c r="D4" s="143"/>
      <c r="E4" s="143"/>
      <c r="F4" s="143"/>
      <c r="G4" s="144"/>
      <c r="H4" s="145"/>
    </row>
    <row r="5" spans="1:8" ht="23.25" customHeight="1">
      <c r="A5" s="114" t="s">
        <v>355</v>
      </c>
      <c r="B5" s="146"/>
      <c r="C5" s="147">
        <v>28617391408</v>
      </c>
      <c r="D5" s="147">
        <v>1426380238</v>
      </c>
      <c r="E5" s="147">
        <v>1009045273</v>
      </c>
      <c r="F5" s="147">
        <v>638504232</v>
      </c>
      <c r="G5" s="148">
        <f>SUM(C5:F5)</f>
        <v>31691321151</v>
      </c>
      <c r="H5" s="149"/>
    </row>
    <row r="6" spans="1:8" ht="24" customHeight="1">
      <c r="A6" s="107" t="s">
        <v>356</v>
      </c>
      <c r="B6" s="107"/>
      <c r="C6" s="150"/>
      <c r="D6" s="151">
        <v>270271636</v>
      </c>
      <c r="E6" s="150">
        <v>0</v>
      </c>
      <c r="F6" s="151">
        <v>194713547</v>
      </c>
      <c r="G6" s="151">
        <f>SUM(C6:F6)</f>
        <v>464985183</v>
      </c>
      <c r="H6" s="152"/>
    </row>
    <row r="7" spans="1:8" ht="22.5" customHeight="1">
      <c r="A7" s="503" t="s">
        <v>357</v>
      </c>
      <c r="B7" s="503"/>
      <c r="C7" s="150">
        <v>165177595</v>
      </c>
      <c r="D7" s="151">
        <v>0</v>
      </c>
      <c r="E7" s="150">
        <v>0</v>
      </c>
      <c r="F7" s="151">
        <v>0</v>
      </c>
      <c r="G7" s="151">
        <f>SUM(C7:F7)</f>
        <v>165177595</v>
      </c>
      <c r="H7" s="152"/>
    </row>
    <row r="8" spans="1:8" ht="24" customHeight="1">
      <c r="A8" s="503" t="s">
        <v>358</v>
      </c>
      <c r="B8" s="503"/>
      <c r="C8" s="150"/>
      <c r="D8" s="151"/>
      <c r="E8" s="150"/>
      <c r="F8" s="151"/>
      <c r="G8" s="151">
        <f>SUM(C8:F8)</f>
        <v>0</v>
      </c>
      <c r="H8" s="152"/>
    </row>
    <row r="9" spans="1:8" ht="24" customHeight="1">
      <c r="A9" s="504" t="s">
        <v>359</v>
      </c>
      <c r="B9" s="505"/>
      <c r="C9" s="150">
        <v>54459293</v>
      </c>
      <c r="D9" s="151"/>
      <c r="E9" s="150"/>
      <c r="F9" s="151"/>
      <c r="G9" s="151">
        <f>SUM(C9:F9)</f>
        <v>54459293</v>
      </c>
      <c r="H9" s="152"/>
    </row>
    <row r="10" spans="1:9" ht="25.5" customHeight="1">
      <c r="A10" s="114" t="s">
        <v>360</v>
      </c>
      <c r="B10" s="107"/>
      <c r="C10" s="147">
        <f>C5+C6+C7-C8-C9</f>
        <v>28728109710</v>
      </c>
      <c r="D10" s="147">
        <f>D5+D6+D7-D8</f>
        <v>1696651874</v>
      </c>
      <c r="E10" s="147">
        <f>E5+E6+E7-E8</f>
        <v>1009045273</v>
      </c>
      <c r="F10" s="147">
        <f>F5+F6+F7-F8</f>
        <v>833217779</v>
      </c>
      <c r="G10" s="148">
        <f>G5+G6+G7-G8-G9</f>
        <v>32267024636</v>
      </c>
      <c r="H10" s="149"/>
      <c r="I10" s="153"/>
    </row>
    <row r="11" spans="1:8" ht="23.25" customHeight="1">
      <c r="A11" s="114" t="s">
        <v>361</v>
      </c>
      <c r="B11" s="107"/>
      <c r="C11" s="154"/>
      <c r="D11" s="151"/>
      <c r="E11" s="154"/>
      <c r="F11" s="151"/>
      <c r="G11" s="151"/>
      <c r="H11" s="152"/>
    </row>
    <row r="12" spans="1:9" ht="22.5" customHeight="1">
      <c r="A12" s="114" t="s">
        <v>355</v>
      </c>
      <c r="B12" s="107"/>
      <c r="C12" s="147">
        <v>15212253067</v>
      </c>
      <c r="D12" s="148">
        <v>1050037887</v>
      </c>
      <c r="E12" s="147">
        <v>1009045273</v>
      </c>
      <c r="F12" s="148">
        <v>556143122</v>
      </c>
      <c r="G12" s="148">
        <f>SUM(C12:F12)</f>
        <v>17827479349</v>
      </c>
      <c r="H12" s="149"/>
      <c r="I12" s="153"/>
    </row>
    <row r="13" spans="1:8" ht="23.25" customHeight="1">
      <c r="A13" s="503" t="s">
        <v>362</v>
      </c>
      <c r="B13" s="503"/>
      <c r="C13" s="150">
        <v>2520245646</v>
      </c>
      <c r="D13" s="151">
        <v>139893946</v>
      </c>
      <c r="E13" s="151"/>
      <c r="F13" s="151">
        <v>51038614</v>
      </c>
      <c r="G13" s="148">
        <f>SUM(C13:F13)</f>
        <v>2711178206</v>
      </c>
      <c r="H13" s="152"/>
    </row>
    <row r="14" spans="1:8" ht="24.75" customHeight="1">
      <c r="A14" s="503" t="s">
        <v>363</v>
      </c>
      <c r="B14" s="503"/>
      <c r="C14" s="150"/>
      <c r="D14" s="151">
        <v>0</v>
      </c>
      <c r="E14" s="151"/>
      <c r="F14" s="151">
        <v>0</v>
      </c>
      <c r="G14" s="148">
        <f>SUM(C14:F14)</f>
        <v>0</v>
      </c>
      <c r="H14" s="152"/>
    </row>
    <row r="15" spans="1:9" ht="24" customHeight="1">
      <c r="A15" s="114" t="s">
        <v>360</v>
      </c>
      <c r="B15" s="114"/>
      <c r="C15" s="147">
        <f>C12+C13-C14</f>
        <v>17732498713</v>
      </c>
      <c r="D15" s="147">
        <f>D12+D13-D14</f>
        <v>1189931833</v>
      </c>
      <c r="E15" s="147">
        <f>E12+E13-E14</f>
        <v>1009045273</v>
      </c>
      <c r="F15" s="147">
        <f>F12+F13-F14</f>
        <v>607181736</v>
      </c>
      <c r="G15" s="147">
        <f>G12+G13-G14</f>
        <v>20538657555</v>
      </c>
      <c r="H15" s="155"/>
      <c r="I15" s="156"/>
    </row>
    <row r="16" spans="1:8" ht="24" customHeight="1">
      <c r="A16" s="114" t="s">
        <v>364</v>
      </c>
      <c r="B16" s="104"/>
      <c r="C16" s="157"/>
      <c r="D16" s="157"/>
      <c r="E16" s="157"/>
      <c r="F16" s="157"/>
      <c r="G16" s="144"/>
      <c r="H16" s="145"/>
    </row>
    <row r="17" spans="1:9" ht="23.25" customHeight="1">
      <c r="A17" s="114" t="s">
        <v>365</v>
      </c>
      <c r="B17" s="114"/>
      <c r="C17" s="147">
        <f>C5-C12</f>
        <v>13405138341</v>
      </c>
      <c r="D17" s="147">
        <f>D5-D12</f>
        <v>376342351</v>
      </c>
      <c r="E17" s="147">
        <f>E5-E12</f>
        <v>0</v>
      </c>
      <c r="F17" s="147">
        <f>F5-F12</f>
        <v>82361110</v>
      </c>
      <c r="G17" s="158">
        <f>G5-G12</f>
        <v>13863841802</v>
      </c>
      <c r="H17" s="159"/>
      <c r="I17" s="153"/>
    </row>
    <row r="18" spans="1:9" ht="27" customHeight="1">
      <c r="A18" s="114" t="s">
        <v>366</v>
      </c>
      <c r="B18" s="114"/>
      <c r="C18" s="147">
        <f>C10-C15</f>
        <v>10995610997</v>
      </c>
      <c r="D18" s="147">
        <f>D10-D15</f>
        <v>506720041</v>
      </c>
      <c r="E18" s="147">
        <f>E10-E15</f>
        <v>0</v>
      </c>
      <c r="F18" s="147">
        <f>F10-F15</f>
        <v>226036043</v>
      </c>
      <c r="G18" s="116">
        <f>G10-G15</f>
        <v>11728367081</v>
      </c>
      <c r="H18" s="160"/>
      <c r="I18" s="153"/>
    </row>
    <row r="19" spans="1:8" s="163" customFormat="1" ht="20.25" customHeight="1" hidden="1">
      <c r="A19" s="506" t="s">
        <v>367</v>
      </c>
      <c r="B19" s="506"/>
      <c r="C19" s="506"/>
      <c r="D19" s="506"/>
      <c r="E19" s="506"/>
      <c r="F19" s="161">
        <v>0</v>
      </c>
      <c r="G19" s="161"/>
      <c r="H19" s="162"/>
    </row>
    <row r="20" spans="1:7" s="163" customFormat="1" ht="20.25" customHeight="1">
      <c r="A20" s="507"/>
      <c r="B20" s="507"/>
      <c r="C20" s="507"/>
      <c r="D20" s="507"/>
      <c r="E20" s="507"/>
      <c r="F20" s="165"/>
      <c r="G20" s="165"/>
    </row>
    <row r="21" spans="1:7" s="163" customFormat="1" ht="20.25" customHeight="1" hidden="1">
      <c r="A21" s="166" t="s">
        <v>368</v>
      </c>
      <c r="B21" s="166"/>
      <c r="C21" s="166"/>
      <c r="D21" s="166"/>
      <c r="E21" s="166"/>
      <c r="F21" s="165">
        <v>0</v>
      </c>
      <c r="G21" s="165"/>
    </row>
    <row r="22" spans="1:7" s="163" customFormat="1" ht="20.25" customHeight="1" hidden="1">
      <c r="A22" s="166" t="s">
        <v>369</v>
      </c>
      <c r="B22" s="166"/>
      <c r="C22" s="166"/>
      <c r="D22" s="166"/>
      <c r="E22" s="166"/>
      <c r="F22" s="166"/>
      <c r="G22" s="166"/>
    </row>
    <row r="23" spans="1:7" s="163" customFormat="1" ht="20.25" customHeight="1" hidden="1">
      <c r="A23" s="166" t="s">
        <v>370</v>
      </c>
      <c r="B23" s="166"/>
      <c r="C23" s="166"/>
      <c r="D23" s="166"/>
      <c r="E23" s="166"/>
      <c r="F23" s="166"/>
      <c r="G23" s="166"/>
    </row>
    <row r="24" spans="1:9" s="163" customFormat="1" ht="25.5" customHeight="1">
      <c r="A24" s="167"/>
      <c r="B24" s="169"/>
      <c r="C24" s="508"/>
      <c r="D24" s="508"/>
      <c r="E24" s="508"/>
      <c r="F24" s="508"/>
      <c r="G24" s="508"/>
      <c r="H24" s="168"/>
      <c r="I24" s="168"/>
    </row>
    <row r="25" spans="1:9" s="163" customFormat="1" ht="6" customHeight="1">
      <c r="A25" s="167"/>
      <c r="B25" s="167"/>
      <c r="C25" s="167"/>
      <c r="D25" s="167"/>
      <c r="E25" s="167"/>
      <c r="F25" s="167"/>
      <c r="G25" s="167"/>
      <c r="H25" s="168"/>
      <c r="I25" s="168"/>
    </row>
    <row r="26" spans="1:7" s="163" customFormat="1" ht="20.25" customHeight="1">
      <c r="A26" s="509" t="s">
        <v>371</v>
      </c>
      <c r="B26" s="509"/>
      <c r="C26" s="509"/>
      <c r="D26" s="509"/>
      <c r="E26" s="166"/>
      <c r="F26" s="166"/>
      <c r="G26" s="166"/>
    </row>
    <row r="27" spans="1:9" s="163" customFormat="1" ht="44.25" customHeight="1">
      <c r="A27" s="170"/>
      <c r="B27" s="171"/>
      <c r="C27" s="172" t="s">
        <v>372</v>
      </c>
      <c r="D27" s="172" t="s">
        <v>373</v>
      </c>
      <c r="E27" s="172" t="s">
        <v>374</v>
      </c>
      <c r="F27" s="172" t="s">
        <v>375</v>
      </c>
      <c r="G27" s="172" t="s">
        <v>376</v>
      </c>
      <c r="H27" s="172" t="s">
        <v>377</v>
      </c>
      <c r="I27" s="172" t="s">
        <v>288</v>
      </c>
    </row>
    <row r="28" spans="1:9" s="163" customFormat="1" ht="23.25" customHeight="1">
      <c r="A28" s="173" t="s">
        <v>220</v>
      </c>
      <c r="B28" s="174"/>
      <c r="C28" s="175"/>
      <c r="D28" s="175"/>
      <c r="E28" s="175"/>
      <c r="F28" s="175"/>
      <c r="G28" s="175"/>
      <c r="H28" s="175"/>
      <c r="I28" s="176"/>
    </row>
    <row r="29" spans="1:9" s="163" customFormat="1" ht="20.25" customHeight="1">
      <c r="A29" s="173" t="s">
        <v>355</v>
      </c>
      <c r="B29" s="177"/>
      <c r="C29" s="178">
        <v>1425873503</v>
      </c>
      <c r="D29" s="178">
        <v>41000000</v>
      </c>
      <c r="E29" s="178">
        <v>210613887</v>
      </c>
      <c r="F29" s="179">
        <v>33000000</v>
      </c>
      <c r="G29" s="179"/>
      <c r="H29" s="178">
        <v>1046686000</v>
      </c>
      <c r="I29" s="158">
        <f>SUM(C29:H29)</f>
        <v>2757173390</v>
      </c>
    </row>
    <row r="30" spans="1:9" s="163" customFormat="1" ht="23.25" customHeight="1" hidden="1">
      <c r="A30" s="180" t="s">
        <v>378</v>
      </c>
      <c r="B30" s="180"/>
      <c r="C30" s="181"/>
      <c r="D30" s="182"/>
      <c r="E30" s="181"/>
      <c r="F30" s="182"/>
      <c r="G30" s="182"/>
      <c r="H30" s="182"/>
      <c r="I30" s="158">
        <f>SUM(D30:H30)</f>
        <v>0</v>
      </c>
    </row>
    <row r="31" spans="1:9" s="163" customFormat="1" ht="23.25" customHeight="1" hidden="1">
      <c r="A31" s="510" t="s">
        <v>379</v>
      </c>
      <c r="B31" s="510"/>
      <c r="C31" s="181"/>
      <c r="D31" s="182"/>
      <c r="E31" s="181"/>
      <c r="F31" s="182"/>
      <c r="G31" s="182"/>
      <c r="H31" s="182"/>
      <c r="I31" s="158">
        <f>SUM(D31:H31)</f>
        <v>0</v>
      </c>
    </row>
    <row r="32" spans="1:9" s="163" customFormat="1" ht="23.25" customHeight="1" hidden="1">
      <c r="A32" s="510" t="s">
        <v>380</v>
      </c>
      <c r="B32" s="510"/>
      <c r="C32" s="181"/>
      <c r="D32" s="182"/>
      <c r="E32" s="181"/>
      <c r="F32" s="182"/>
      <c r="G32" s="182"/>
      <c r="H32" s="182"/>
      <c r="I32" s="158">
        <f>SUM(D32:H32)</f>
        <v>0</v>
      </c>
    </row>
    <row r="33" spans="1:9" s="163" customFormat="1" ht="23.25" customHeight="1">
      <c r="A33" s="511" t="s">
        <v>381</v>
      </c>
      <c r="B33" s="511"/>
      <c r="C33" s="181"/>
      <c r="D33" s="182"/>
      <c r="E33" s="181"/>
      <c r="F33" s="182"/>
      <c r="G33" s="182">
        <v>113300000</v>
      </c>
      <c r="H33" s="182"/>
      <c r="I33" s="182">
        <f>SUM(C33:H33)</f>
        <v>113300000</v>
      </c>
    </row>
    <row r="34" spans="1:9" s="163" customFormat="1" ht="20.25" customHeight="1">
      <c r="A34" s="173" t="s">
        <v>360</v>
      </c>
      <c r="B34" s="180"/>
      <c r="C34" s="178">
        <f>SUM(C29:C32)</f>
        <v>1425873503</v>
      </c>
      <c r="D34" s="178">
        <f>SUM(D29:D32)</f>
        <v>41000000</v>
      </c>
      <c r="E34" s="178">
        <f>SUM(E29:E32)</f>
        <v>210613887</v>
      </c>
      <c r="F34" s="178">
        <f>SUM(F29:F33)</f>
        <v>33000000</v>
      </c>
      <c r="G34" s="178">
        <f>SUM(G29:G33)</f>
        <v>113300000</v>
      </c>
      <c r="H34" s="178">
        <f>SUM(H29:H32)</f>
        <v>1046686000</v>
      </c>
      <c r="I34" s="158">
        <f>SUM(C34:H34)</f>
        <v>2870473390</v>
      </c>
    </row>
    <row r="35" spans="1:9" s="163" customFormat="1" ht="21" customHeight="1">
      <c r="A35" s="173" t="s">
        <v>361</v>
      </c>
      <c r="B35" s="180"/>
      <c r="C35" s="183"/>
      <c r="D35" s="182"/>
      <c r="E35" s="183"/>
      <c r="F35" s="182"/>
      <c r="G35" s="182"/>
      <c r="H35" s="182"/>
      <c r="I35" s="182"/>
    </row>
    <row r="36" spans="1:9" s="163" customFormat="1" ht="20.25" customHeight="1">
      <c r="A36" s="173" t="s">
        <v>355</v>
      </c>
      <c r="B36" s="180"/>
      <c r="C36" s="178">
        <v>1425873503</v>
      </c>
      <c r="D36" s="158">
        <v>36207496</v>
      </c>
      <c r="E36" s="178">
        <v>129878532</v>
      </c>
      <c r="F36" s="178">
        <v>5500002</v>
      </c>
      <c r="G36" s="178"/>
      <c r="H36" s="178">
        <v>1046686000</v>
      </c>
      <c r="I36" s="158">
        <f>SUM(C36:H36)</f>
        <v>2644145533</v>
      </c>
    </row>
    <row r="37" spans="1:9" s="163" customFormat="1" ht="19.5" customHeight="1">
      <c r="A37" s="512" t="s">
        <v>382</v>
      </c>
      <c r="B37" s="510"/>
      <c r="C37" s="181"/>
      <c r="D37" s="182">
        <v>4792504</v>
      </c>
      <c r="E37" s="182">
        <v>31592079</v>
      </c>
      <c r="F37" s="182">
        <v>8250003</v>
      </c>
      <c r="G37" s="182">
        <v>25177776</v>
      </c>
      <c r="H37" s="182">
        <v>0</v>
      </c>
      <c r="I37" s="182">
        <f>SUM(C37:H37)</f>
        <v>69812362</v>
      </c>
    </row>
    <row r="38" spans="1:9" s="163" customFormat="1" ht="23.25" customHeight="1" hidden="1">
      <c r="A38" s="510" t="s">
        <v>383</v>
      </c>
      <c r="B38" s="510"/>
      <c r="C38" s="181"/>
      <c r="D38" s="182"/>
      <c r="E38" s="182"/>
      <c r="F38" s="182"/>
      <c r="G38" s="182"/>
      <c r="H38" s="182"/>
      <c r="I38" s="182">
        <f>SUM(C38:H38)</f>
        <v>0</v>
      </c>
    </row>
    <row r="39" spans="1:9" s="163" customFormat="1" ht="18.75" customHeight="1">
      <c r="A39" s="173" t="s">
        <v>360</v>
      </c>
      <c r="B39" s="173"/>
      <c r="C39" s="178">
        <f>SUM(C36:C38)</f>
        <v>1425873503</v>
      </c>
      <c r="D39" s="178">
        <f>SUM(D36:D38)</f>
        <v>41000000</v>
      </c>
      <c r="E39" s="178">
        <f>SUM(E36:E38)</f>
        <v>161470611</v>
      </c>
      <c r="F39" s="178">
        <f>SUM(F36:F38)</f>
        <v>13750005</v>
      </c>
      <c r="G39" s="178">
        <f>SUM(G37:G38)</f>
        <v>25177776</v>
      </c>
      <c r="H39" s="178">
        <f>SUM(H36:H38)</f>
        <v>1046686000</v>
      </c>
      <c r="I39" s="158">
        <f>SUM(C39:H39)</f>
        <v>2713957895</v>
      </c>
    </row>
    <row r="40" spans="1:9" s="163" customFormat="1" ht="19.5" customHeight="1">
      <c r="A40" s="173" t="s">
        <v>384</v>
      </c>
      <c r="B40" s="174"/>
      <c r="C40" s="184"/>
      <c r="D40" s="184"/>
      <c r="E40" s="184"/>
      <c r="F40" s="184"/>
      <c r="G40" s="184"/>
      <c r="H40" s="184"/>
      <c r="I40" s="176"/>
    </row>
    <row r="41" spans="1:9" s="163" customFormat="1" ht="23.25" customHeight="1">
      <c r="A41" s="173" t="s">
        <v>365</v>
      </c>
      <c r="B41" s="177"/>
      <c r="C41" s="181">
        <f>C29-C36</f>
        <v>0</v>
      </c>
      <c r="D41" s="178">
        <f>D29-D36</f>
        <v>4792504</v>
      </c>
      <c r="E41" s="178">
        <f>E29-E36</f>
        <v>80735355</v>
      </c>
      <c r="F41" s="178">
        <f>F29-F36</f>
        <v>27499998</v>
      </c>
      <c r="G41" s="185"/>
      <c r="H41" s="185">
        <f>H29-H36</f>
        <v>0</v>
      </c>
      <c r="I41" s="158">
        <f>SUM(D41:H41)</f>
        <v>113027857</v>
      </c>
    </row>
    <row r="42" spans="1:9" s="163" customFormat="1" ht="27" customHeight="1">
      <c r="A42" s="173" t="s">
        <v>366</v>
      </c>
      <c r="B42" s="177"/>
      <c r="C42" s="181">
        <v>0</v>
      </c>
      <c r="D42" s="178">
        <f aca="true" t="shared" si="0" ref="D42:I42">D34-D39</f>
        <v>0</v>
      </c>
      <c r="E42" s="178">
        <f t="shared" si="0"/>
        <v>49143276</v>
      </c>
      <c r="F42" s="178">
        <f t="shared" si="0"/>
        <v>19249995</v>
      </c>
      <c r="G42" s="178">
        <f t="shared" si="0"/>
        <v>88122224</v>
      </c>
      <c r="H42" s="178">
        <f t="shared" si="0"/>
        <v>0</v>
      </c>
      <c r="I42" s="178">
        <f t="shared" si="0"/>
        <v>156515495</v>
      </c>
    </row>
    <row r="43" spans="1:9" s="163" customFormat="1" ht="31.5" customHeight="1">
      <c r="A43" s="167"/>
      <c r="B43" s="167"/>
      <c r="C43" s="186"/>
      <c r="D43" s="186"/>
      <c r="E43" s="186"/>
      <c r="F43" s="186"/>
      <c r="G43" s="186"/>
      <c r="H43" s="186"/>
      <c r="I43" s="187"/>
    </row>
  </sheetData>
  <sheetProtection/>
  <mergeCells count="16">
    <mergeCell ref="A32:B32"/>
    <mergeCell ref="A33:B33"/>
    <mergeCell ref="A37:B37"/>
    <mergeCell ref="A38:B38"/>
    <mergeCell ref="A14:B14"/>
    <mergeCell ref="A19:E19"/>
    <mergeCell ref="A20:E20"/>
    <mergeCell ref="C24:G24"/>
    <mergeCell ref="A26:D26"/>
    <mergeCell ref="A31:B31"/>
    <mergeCell ref="C1:F1"/>
    <mergeCell ref="A2:D2"/>
    <mergeCell ref="A7:B7"/>
    <mergeCell ref="A8:B8"/>
    <mergeCell ref="A9:B9"/>
    <mergeCell ref="A13:B13"/>
  </mergeCells>
  <printOptions/>
  <pageMargins left="0.35433070866141736" right="0" top="0.3937007874015748" bottom="0.3937007874015748"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437"/>
  <sheetViews>
    <sheetView zoomScalePageLayoutView="0" workbookViewId="0" topLeftCell="A1">
      <selection activeCell="G406" sqref="G406"/>
    </sheetView>
  </sheetViews>
  <sheetFormatPr defaultColWidth="9.140625" defaultRowHeight="19.5" customHeight="1"/>
  <cols>
    <col min="1" max="1" width="4.140625" style="195" customWidth="1"/>
    <col min="2" max="2" width="2.421875" style="100" customWidth="1"/>
    <col min="3" max="3" width="18.28125" style="100" customWidth="1"/>
    <col min="4" max="4" width="1.57421875" style="100" customWidth="1"/>
    <col min="5" max="5" width="16.8515625" style="100" customWidth="1"/>
    <col min="6" max="6" width="1.57421875" style="100" customWidth="1"/>
    <col min="7" max="7" width="14.8515625" style="100" customWidth="1"/>
    <col min="8" max="8" width="9.8515625" style="100" hidden="1" customWidth="1"/>
    <col min="9" max="9" width="15.8515625" style="100" customWidth="1"/>
    <col min="10" max="10" width="0.71875" style="100" customWidth="1"/>
    <col min="11" max="11" width="15.00390625" style="100" customWidth="1"/>
    <col min="12" max="12" width="16.7109375" style="100" customWidth="1"/>
    <col min="13" max="13" width="1.28515625" style="100" customWidth="1"/>
    <col min="14" max="14" width="20.00390625" style="100" customWidth="1"/>
    <col min="15" max="15" width="15.140625" style="100" bestFit="1" customWidth="1"/>
    <col min="16" max="16" width="14.140625" style="100" customWidth="1"/>
    <col min="17" max="17" width="10.7109375" style="100" customWidth="1"/>
    <col min="18" max="18" width="16.8515625" style="100" customWidth="1"/>
    <col min="19" max="19" width="5.140625" style="100" customWidth="1"/>
    <col min="20" max="20" width="17.00390625" style="100" customWidth="1"/>
    <col min="21" max="21" width="7.57421875" style="100" customWidth="1"/>
    <col min="22" max="22" width="14.140625" style="100" customWidth="1"/>
    <col min="23" max="16384" width="9.140625" style="100" customWidth="1"/>
  </cols>
  <sheetData>
    <row r="1" spans="1:16" s="188" customFormat="1" ht="27" customHeight="1">
      <c r="A1" s="537" t="s">
        <v>385</v>
      </c>
      <c r="B1" s="537"/>
      <c r="C1" s="537"/>
      <c r="D1" s="537"/>
      <c r="E1" s="537"/>
      <c r="F1" s="537"/>
      <c r="G1" s="537"/>
      <c r="H1" s="537"/>
      <c r="I1" s="537"/>
      <c r="L1" s="166"/>
      <c r="M1" s="189"/>
      <c r="N1" s="189"/>
      <c r="O1" s="189"/>
      <c r="P1" s="189"/>
    </row>
    <row r="2" spans="1:11" ht="9.75" customHeight="1">
      <c r="A2" s="190"/>
      <c r="B2" s="191"/>
      <c r="C2" s="191"/>
      <c r="D2" s="191"/>
      <c r="E2" s="191"/>
      <c r="F2" s="191"/>
      <c r="G2" s="191"/>
      <c r="H2" s="191"/>
      <c r="I2" s="191"/>
      <c r="J2" s="191"/>
      <c r="K2" s="191"/>
    </row>
    <row r="3" spans="1:2" s="194" customFormat="1" ht="18.75" customHeight="1">
      <c r="A3" s="192" t="s">
        <v>386</v>
      </c>
      <c r="B3" s="193" t="s">
        <v>387</v>
      </c>
    </row>
    <row r="4" spans="1:2" s="194" customFormat="1" ht="22.5" customHeight="1">
      <c r="A4" s="192">
        <v>1</v>
      </c>
      <c r="B4" s="194" t="s">
        <v>388</v>
      </c>
    </row>
    <row r="5" spans="2:11" ht="48" customHeight="1">
      <c r="B5" s="517" t="s">
        <v>389</v>
      </c>
      <c r="C5" s="517"/>
      <c r="D5" s="517"/>
      <c r="E5" s="517"/>
      <c r="F5" s="517"/>
      <c r="G5" s="517"/>
      <c r="H5" s="517"/>
      <c r="I5" s="517"/>
      <c r="J5" s="517"/>
      <c r="K5" s="517"/>
    </row>
    <row r="6" spans="2:11" ht="48" customHeight="1">
      <c r="B6" s="528" t="s">
        <v>390</v>
      </c>
      <c r="C6" s="528"/>
      <c r="D6" s="528"/>
      <c r="E6" s="528"/>
      <c r="F6" s="528"/>
      <c r="G6" s="528"/>
      <c r="H6" s="528"/>
      <c r="I6" s="528"/>
      <c r="J6" s="528"/>
      <c r="K6" s="528"/>
    </row>
    <row r="7" spans="1:11" s="166" customFormat="1" ht="20.25" customHeight="1">
      <c r="A7" s="197"/>
      <c r="B7" s="528" t="s">
        <v>391</v>
      </c>
      <c r="C7" s="528"/>
      <c r="D7" s="528"/>
      <c r="E7" s="528"/>
      <c r="F7" s="528"/>
      <c r="G7" s="528"/>
      <c r="H7" s="528"/>
      <c r="I7" s="528"/>
      <c r="J7" s="528"/>
      <c r="K7" s="528"/>
    </row>
    <row r="8" spans="2:15" ht="31.5" customHeight="1">
      <c r="B8" s="528" t="s">
        <v>392</v>
      </c>
      <c r="C8" s="528"/>
      <c r="D8" s="528"/>
      <c r="E8" s="528"/>
      <c r="F8" s="528"/>
      <c r="G8" s="528"/>
      <c r="H8" s="528"/>
      <c r="I8" s="528"/>
      <c r="J8" s="528"/>
      <c r="K8" s="528"/>
      <c r="L8" s="198"/>
      <c r="M8" s="166"/>
      <c r="N8" s="166"/>
      <c r="O8" s="166"/>
    </row>
    <row r="9" spans="1:12" ht="21" customHeight="1">
      <c r="A9" s="192">
        <v>2</v>
      </c>
      <c r="B9" s="194" t="s">
        <v>393</v>
      </c>
      <c r="L9" s="199"/>
    </row>
    <row r="10" spans="1:2" s="194" customFormat="1" ht="18.75" customHeight="1">
      <c r="A10" s="192">
        <v>3</v>
      </c>
      <c r="B10" s="194" t="s">
        <v>394</v>
      </c>
    </row>
    <row r="11" spans="2:11" ht="19.5" customHeight="1">
      <c r="B11" s="200" t="s">
        <v>395</v>
      </c>
      <c r="C11" s="201"/>
      <c r="D11" s="201"/>
      <c r="E11" s="201"/>
      <c r="F11" s="201"/>
      <c r="G11" s="201"/>
      <c r="H11" s="201"/>
      <c r="I11" s="201"/>
      <c r="J11" s="201"/>
      <c r="K11" s="201"/>
    </row>
    <row r="12" spans="2:11" ht="81" customHeight="1">
      <c r="B12" s="532" t="s">
        <v>396</v>
      </c>
      <c r="C12" s="532"/>
      <c r="D12" s="532"/>
      <c r="E12" s="532"/>
      <c r="F12" s="532"/>
      <c r="G12" s="532"/>
      <c r="H12" s="532"/>
      <c r="I12" s="532"/>
      <c r="J12" s="532"/>
      <c r="K12" s="532"/>
    </row>
    <row r="13" spans="1:11" ht="18.75" customHeight="1">
      <c r="A13" s="192">
        <v>4</v>
      </c>
      <c r="B13" s="535" t="s">
        <v>397</v>
      </c>
      <c r="C13" s="535"/>
      <c r="D13" s="535"/>
      <c r="E13" s="535"/>
      <c r="F13" s="535"/>
      <c r="G13" s="535"/>
      <c r="H13" s="535"/>
      <c r="I13" s="535"/>
      <c r="J13" s="535"/>
      <c r="K13" s="535"/>
    </row>
    <row r="14" spans="1:11" ht="18.75" customHeight="1">
      <c r="A14" s="192">
        <v>5</v>
      </c>
      <c r="B14" s="535" t="s">
        <v>398</v>
      </c>
      <c r="C14" s="535"/>
      <c r="D14" s="535"/>
      <c r="E14" s="535"/>
      <c r="F14" s="535"/>
      <c r="G14" s="535"/>
      <c r="H14" s="535"/>
      <c r="I14" s="535"/>
      <c r="J14" s="535"/>
      <c r="K14" s="535"/>
    </row>
    <row r="15" spans="1:2" ht="20.25" customHeight="1">
      <c r="A15" s="203"/>
      <c r="B15" s="100" t="s">
        <v>399</v>
      </c>
    </row>
    <row r="16" spans="2:11" ht="19.5" customHeight="1">
      <c r="B16" s="534" t="s">
        <v>400</v>
      </c>
      <c r="C16" s="534"/>
      <c r="D16" s="534"/>
      <c r="E16" s="534"/>
      <c r="F16" s="534"/>
      <c r="G16" s="534"/>
      <c r="H16" s="534"/>
      <c r="I16" s="534"/>
      <c r="J16" s="534"/>
      <c r="K16" s="534"/>
    </row>
    <row r="17" spans="1:11" ht="24" customHeight="1">
      <c r="A17" s="192" t="s">
        <v>401</v>
      </c>
      <c r="B17" s="205" t="s">
        <v>402</v>
      </c>
      <c r="C17" s="202"/>
      <c r="D17" s="202"/>
      <c r="E17" s="202"/>
      <c r="F17" s="202"/>
      <c r="G17" s="202"/>
      <c r="H17" s="202"/>
      <c r="I17" s="202"/>
      <c r="J17" s="202"/>
      <c r="K17" s="202"/>
    </row>
    <row r="18" spans="1:11" ht="20.25" customHeight="1">
      <c r="A18" s="192">
        <v>1</v>
      </c>
      <c r="B18" s="535" t="s">
        <v>403</v>
      </c>
      <c r="C18" s="535"/>
      <c r="D18" s="535"/>
      <c r="E18" s="535"/>
      <c r="F18" s="535"/>
      <c r="G18" s="535"/>
      <c r="H18" s="535"/>
      <c r="I18" s="535"/>
      <c r="J18" s="535"/>
      <c r="K18" s="535"/>
    </row>
    <row r="19" spans="2:11" ht="20.25" customHeight="1">
      <c r="B19" s="528" t="s">
        <v>404</v>
      </c>
      <c r="C19" s="528"/>
      <c r="D19" s="528"/>
      <c r="E19" s="528"/>
      <c r="F19" s="528"/>
      <c r="G19" s="528"/>
      <c r="H19" s="528"/>
      <c r="I19" s="528"/>
      <c r="J19" s="528"/>
      <c r="K19" s="528"/>
    </row>
    <row r="20" spans="1:2" s="194" customFormat="1" ht="18.75" customHeight="1">
      <c r="A20" s="192">
        <v>2</v>
      </c>
      <c r="B20" s="194" t="s">
        <v>405</v>
      </c>
    </row>
    <row r="21" spans="1:2" s="194" customFormat="1" ht="18.75" customHeight="1">
      <c r="A21" s="192"/>
      <c r="B21" s="100" t="s">
        <v>406</v>
      </c>
    </row>
    <row r="22" spans="1:7" ht="20.25" customHeight="1">
      <c r="A22" s="206" t="s">
        <v>407</v>
      </c>
      <c r="B22" s="207" t="s">
        <v>408</v>
      </c>
      <c r="C22" s="166"/>
      <c r="D22" s="166"/>
      <c r="E22" s="166"/>
      <c r="F22" s="166"/>
      <c r="G22" s="166"/>
    </row>
    <row r="23" spans="1:7" s="210" customFormat="1" ht="19.5" customHeight="1">
      <c r="A23" s="206">
        <v>1</v>
      </c>
      <c r="B23" s="208" t="s">
        <v>409</v>
      </c>
      <c r="C23" s="208"/>
      <c r="D23" s="209"/>
      <c r="E23" s="209"/>
      <c r="F23" s="209"/>
      <c r="G23" s="209"/>
    </row>
    <row r="24" spans="1:11" s="194" customFormat="1" ht="29.25" customHeight="1">
      <c r="A24" s="192"/>
      <c r="B24" s="528" t="s">
        <v>410</v>
      </c>
      <c r="C24" s="528"/>
      <c r="D24" s="528"/>
      <c r="E24" s="528"/>
      <c r="F24" s="528"/>
      <c r="G24" s="528"/>
      <c r="H24" s="528"/>
      <c r="I24" s="528"/>
      <c r="J24" s="528"/>
      <c r="K24" s="528"/>
    </row>
    <row r="25" spans="1:2" s="194" customFormat="1" ht="20.25" customHeight="1">
      <c r="A25" s="192">
        <v>2</v>
      </c>
      <c r="B25" s="194" t="s">
        <v>411</v>
      </c>
    </row>
    <row r="26" spans="1:11" s="194" customFormat="1" ht="45.75" customHeight="1">
      <c r="A26" s="192"/>
      <c r="B26" s="528" t="s">
        <v>412</v>
      </c>
      <c r="C26" s="528"/>
      <c r="D26" s="528"/>
      <c r="E26" s="528"/>
      <c r="F26" s="528"/>
      <c r="G26" s="528"/>
      <c r="H26" s="528"/>
      <c r="I26" s="528"/>
      <c r="J26" s="528"/>
      <c r="K26" s="528"/>
    </row>
    <row r="27" spans="1:11" s="194" customFormat="1" ht="32.25" customHeight="1">
      <c r="A27" s="192"/>
      <c r="B27" s="528" t="s">
        <v>413</v>
      </c>
      <c r="C27" s="528"/>
      <c r="D27" s="528"/>
      <c r="E27" s="528"/>
      <c r="F27" s="528"/>
      <c r="G27" s="528"/>
      <c r="H27" s="528"/>
      <c r="I27" s="528"/>
      <c r="J27" s="528"/>
      <c r="K27" s="528"/>
    </row>
    <row r="28" spans="2:11" ht="63.75" customHeight="1">
      <c r="B28" s="532" t="s">
        <v>414</v>
      </c>
      <c r="C28" s="532"/>
      <c r="D28" s="532"/>
      <c r="E28" s="532"/>
      <c r="F28" s="532"/>
      <c r="G28" s="532"/>
      <c r="H28" s="532"/>
      <c r="I28" s="532"/>
      <c r="J28" s="532"/>
      <c r="K28" s="532"/>
    </row>
    <row r="29" spans="1:2" s="194" customFormat="1" ht="16.5" customHeight="1">
      <c r="A29" s="192">
        <v>3</v>
      </c>
      <c r="B29" s="194" t="s">
        <v>415</v>
      </c>
    </row>
    <row r="30" spans="2:11" ht="0.75" customHeight="1">
      <c r="B30" s="201"/>
      <c r="C30" s="201"/>
      <c r="D30" s="201"/>
      <c r="E30" s="201"/>
      <c r="F30" s="201"/>
      <c r="G30" s="201"/>
      <c r="H30" s="201"/>
      <c r="I30" s="201"/>
      <c r="J30" s="201"/>
      <c r="K30" s="201"/>
    </row>
    <row r="31" spans="1:2" s="194" customFormat="1" ht="16.5" customHeight="1">
      <c r="A31" s="192"/>
      <c r="B31" s="100" t="s">
        <v>416</v>
      </c>
    </row>
    <row r="32" spans="2:11" ht="12.75" customHeight="1">
      <c r="B32" s="201"/>
      <c r="C32" s="201"/>
      <c r="D32" s="201"/>
      <c r="E32" s="201"/>
      <c r="F32" s="201"/>
      <c r="G32" s="201"/>
      <c r="H32" s="201"/>
      <c r="I32" s="201"/>
      <c r="J32" s="201"/>
      <c r="K32" s="201"/>
    </row>
    <row r="33" spans="1:11" ht="20.25" customHeight="1">
      <c r="A33" s="192" t="s">
        <v>417</v>
      </c>
      <c r="B33" s="536" t="s">
        <v>418</v>
      </c>
      <c r="C33" s="536"/>
      <c r="D33" s="536"/>
      <c r="E33" s="536"/>
      <c r="F33" s="536"/>
      <c r="G33" s="536"/>
      <c r="H33" s="201"/>
      <c r="I33" s="201"/>
      <c r="J33" s="201"/>
      <c r="K33" s="201"/>
    </row>
    <row r="34" spans="1:3" ht="21.75" customHeight="1">
      <c r="A34" s="192">
        <v>1</v>
      </c>
      <c r="B34" s="194" t="s">
        <v>419</v>
      </c>
      <c r="C34" s="194"/>
    </row>
    <row r="35" spans="2:11" ht="60.75" customHeight="1">
      <c r="B35" s="532" t="s">
        <v>420</v>
      </c>
      <c r="C35" s="532"/>
      <c r="D35" s="532"/>
      <c r="E35" s="532"/>
      <c r="F35" s="532"/>
      <c r="G35" s="532"/>
      <c r="H35" s="532"/>
      <c r="I35" s="532"/>
      <c r="J35" s="532"/>
      <c r="K35" s="532"/>
    </row>
    <row r="36" spans="1:3" ht="20.25" customHeight="1">
      <c r="A36" s="192">
        <v>2</v>
      </c>
      <c r="B36" s="194" t="s">
        <v>421</v>
      </c>
      <c r="C36" s="194"/>
    </row>
    <row r="37" ht="21.75" customHeight="1">
      <c r="B37" s="100" t="s">
        <v>422</v>
      </c>
    </row>
    <row r="38" spans="1:2" s="194" customFormat="1" ht="20.25" customHeight="1">
      <c r="A38" s="192">
        <v>3</v>
      </c>
      <c r="B38" s="194" t="s">
        <v>423</v>
      </c>
    </row>
    <row r="39" spans="1:11" s="194" customFormat="1" ht="47.25" customHeight="1">
      <c r="A39" s="192"/>
      <c r="B39" s="528" t="s">
        <v>424</v>
      </c>
      <c r="C39" s="528"/>
      <c r="D39" s="528"/>
      <c r="E39" s="528"/>
      <c r="F39" s="528"/>
      <c r="G39" s="528"/>
      <c r="H39" s="528"/>
      <c r="I39" s="528"/>
      <c r="J39" s="528"/>
      <c r="K39" s="528"/>
    </row>
    <row r="40" spans="2:11" ht="22.5" customHeight="1">
      <c r="B40" s="534" t="s">
        <v>425</v>
      </c>
      <c r="C40" s="534"/>
      <c r="D40" s="534"/>
      <c r="E40" s="534"/>
      <c r="F40" s="534"/>
      <c r="G40" s="534"/>
      <c r="H40" s="534"/>
      <c r="I40" s="534"/>
      <c r="J40" s="534"/>
      <c r="K40" s="534"/>
    </row>
    <row r="41" spans="2:9" ht="21" customHeight="1">
      <c r="B41" s="534" t="s">
        <v>426</v>
      </c>
      <c r="C41" s="534"/>
      <c r="D41" s="534"/>
      <c r="E41" s="534"/>
      <c r="F41" s="534"/>
      <c r="G41" s="534"/>
      <c r="H41" s="534"/>
      <c r="I41" s="534"/>
    </row>
    <row r="42" spans="1:11" ht="24" customHeight="1">
      <c r="A42" s="192">
        <v>4</v>
      </c>
      <c r="B42" s="535" t="s">
        <v>427</v>
      </c>
      <c r="C42" s="535"/>
      <c r="D42" s="535"/>
      <c r="E42" s="535"/>
      <c r="F42" s="535"/>
      <c r="G42" s="535"/>
      <c r="H42" s="535"/>
      <c r="I42" s="535"/>
      <c r="J42" s="535"/>
      <c r="K42" s="535"/>
    </row>
    <row r="43" spans="2:11" ht="146.25" customHeight="1">
      <c r="B43" s="532" t="s">
        <v>428</v>
      </c>
      <c r="C43" s="532"/>
      <c r="D43" s="532"/>
      <c r="E43" s="532"/>
      <c r="F43" s="532"/>
      <c r="G43" s="532"/>
      <c r="H43" s="532"/>
      <c r="I43" s="532"/>
      <c r="J43" s="532"/>
      <c r="K43" s="532"/>
    </row>
    <row r="44" spans="2:11" ht="49.5" customHeight="1">
      <c r="B44" s="528" t="s">
        <v>429</v>
      </c>
      <c r="C44" s="528"/>
      <c r="D44" s="528"/>
      <c r="E44" s="528"/>
      <c r="F44" s="528"/>
      <c r="G44" s="528"/>
      <c r="H44" s="528"/>
      <c r="I44" s="528"/>
      <c r="J44" s="528"/>
      <c r="K44" s="528"/>
    </row>
    <row r="45" spans="2:11" ht="19.5" customHeight="1">
      <c r="B45" s="534" t="s">
        <v>430</v>
      </c>
      <c r="C45" s="534"/>
      <c r="D45" s="534"/>
      <c r="E45" s="534"/>
      <c r="F45" s="534"/>
      <c r="G45" s="534"/>
      <c r="H45" s="534"/>
      <c r="I45" s="534"/>
      <c r="J45" s="201"/>
      <c r="K45" s="201"/>
    </row>
    <row r="46" spans="2:9" ht="21" customHeight="1">
      <c r="B46" s="100" t="s">
        <v>431</v>
      </c>
      <c r="I46" s="100" t="s">
        <v>432</v>
      </c>
    </row>
    <row r="47" spans="1:9" ht="20.25" customHeight="1">
      <c r="A47" s="211"/>
      <c r="B47" s="100" t="s">
        <v>433</v>
      </c>
      <c r="I47" s="100" t="s">
        <v>434</v>
      </c>
    </row>
    <row r="48" spans="1:11" ht="21" customHeight="1">
      <c r="A48" s="211"/>
      <c r="B48" s="534" t="s">
        <v>435</v>
      </c>
      <c r="C48" s="534"/>
      <c r="D48" s="534"/>
      <c r="E48" s="534"/>
      <c r="F48" s="534"/>
      <c r="G48" s="534"/>
      <c r="H48" s="201"/>
      <c r="I48" s="201" t="s">
        <v>436</v>
      </c>
      <c r="J48" s="201"/>
      <c r="K48" s="201"/>
    </row>
    <row r="49" spans="1:11" ht="19.5" customHeight="1">
      <c r="A49" s="212"/>
      <c r="B49" s="100" t="s">
        <v>353</v>
      </c>
      <c r="C49" s="194"/>
      <c r="D49" s="194"/>
      <c r="E49" s="194"/>
      <c r="F49" s="194"/>
      <c r="G49" s="194"/>
      <c r="H49" s="194"/>
      <c r="I49" s="100" t="s">
        <v>436</v>
      </c>
      <c r="J49" s="194"/>
      <c r="K49" s="194"/>
    </row>
    <row r="50" spans="1:11" ht="24.75" customHeight="1">
      <c r="A50" s="213">
        <v>5</v>
      </c>
      <c r="B50" s="535" t="s">
        <v>437</v>
      </c>
      <c r="C50" s="535"/>
      <c r="D50" s="535"/>
      <c r="E50" s="535"/>
      <c r="F50" s="535"/>
      <c r="G50" s="535"/>
      <c r="H50" s="535"/>
      <c r="I50" s="535"/>
      <c r="J50" s="201"/>
      <c r="K50" s="201"/>
    </row>
    <row r="51" spans="1:11" s="194" customFormat="1" ht="34.5" customHeight="1">
      <c r="A51" s="212"/>
      <c r="B51" s="528" t="s">
        <v>714</v>
      </c>
      <c r="C51" s="528"/>
      <c r="D51" s="528"/>
      <c r="E51" s="528"/>
      <c r="F51" s="528"/>
      <c r="G51" s="528"/>
      <c r="H51" s="528"/>
      <c r="I51" s="528"/>
      <c r="J51" s="528"/>
      <c r="K51" s="528"/>
    </row>
    <row r="52" spans="1:2" ht="24.75" customHeight="1">
      <c r="A52" s="211"/>
      <c r="B52" s="100" t="s">
        <v>438</v>
      </c>
    </row>
    <row r="53" spans="1:12" ht="41.25" customHeight="1">
      <c r="A53" s="211"/>
      <c r="B53" s="528" t="s">
        <v>439</v>
      </c>
      <c r="C53" s="528"/>
      <c r="D53" s="528"/>
      <c r="E53" s="528"/>
      <c r="F53" s="528"/>
      <c r="G53" s="528"/>
      <c r="H53" s="528"/>
      <c r="I53" s="528"/>
      <c r="J53" s="528"/>
      <c r="K53" s="528"/>
      <c r="L53" s="166"/>
    </row>
    <row r="54" spans="1:7" ht="24" customHeight="1">
      <c r="A54" s="213">
        <v>6</v>
      </c>
      <c r="B54" s="208" t="s">
        <v>440</v>
      </c>
      <c r="C54" s="166"/>
      <c r="D54" s="166"/>
      <c r="E54" s="166"/>
      <c r="F54" s="166"/>
      <c r="G54" s="166"/>
    </row>
    <row r="55" spans="1:7" ht="27.75" customHeight="1">
      <c r="A55" s="213" t="s">
        <v>441</v>
      </c>
      <c r="B55" s="208" t="s">
        <v>442</v>
      </c>
      <c r="C55" s="166"/>
      <c r="D55" s="166"/>
      <c r="E55" s="166"/>
      <c r="F55" s="166"/>
      <c r="G55" s="166"/>
    </row>
    <row r="56" spans="1:11" s="194" customFormat="1" ht="58.5" customHeight="1">
      <c r="A56" s="212"/>
      <c r="B56" s="532" t="s">
        <v>443</v>
      </c>
      <c r="C56" s="532"/>
      <c r="D56" s="532"/>
      <c r="E56" s="532"/>
      <c r="F56" s="532"/>
      <c r="G56" s="532"/>
      <c r="H56" s="532"/>
      <c r="I56" s="532"/>
      <c r="J56" s="532"/>
      <c r="K56" s="532"/>
    </row>
    <row r="57" spans="1:11" ht="21" customHeight="1">
      <c r="A57" s="211"/>
      <c r="B57" s="533" t="s">
        <v>444</v>
      </c>
      <c r="C57" s="533"/>
      <c r="D57" s="533"/>
      <c r="E57" s="533"/>
      <c r="F57" s="533"/>
      <c r="G57" s="533"/>
      <c r="H57" s="533"/>
      <c r="I57" s="533"/>
      <c r="J57" s="215"/>
      <c r="K57" s="215"/>
    </row>
    <row r="58" spans="1:11" ht="23.25" customHeight="1">
      <c r="A58" s="213" t="s">
        <v>445</v>
      </c>
      <c r="B58" s="202" t="s">
        <v>446</v>
      </c>
      <c r="C58" s="202"/>
      <c r="D58" s="204"/>
      <c r="E58" s="204"/>
      <c r="F58" s="204"/>
      <c r="G58" s="204"/>
      <c r="H58" s="204"/>
      <c r="I58" s="204"/>
      <c r="J58" s="201"/>
      <c r="K58" s="201"/>
    </row>
    <row r="59" spans="1:2" s="194" customFormat="1" ht="19.5" customHeight="1">
      <c r="A59" s="213"/>
      <c r="B59" s="100" t="s">
        <v>447</v>
      </c>
    </row>
    <row r="60" spans="1:3" ht="22.5" customHeight="1">
      <c r="A60" s="213">
        <v>7</v>
      </c>
      <c r="B60" s="194" t="s">
        <v>448</v>
      </c>
      <c r="C60" s="194"/>
    </row>
    <row r="61" spans="1:9" s="194" customFormat="1" ht="18" customHeight="1">
      <c r="A61" s="213"/>
      <c r="B61" s="100" t="s">
        <v>449</v>
      </c>
      <c r="I61" s="208"/>
    </row>
    <row r="62" spans="1:12" ht="39.75" customHeight="1">
      <c r="A62" s="211"/>
      <c r="B62" s="528" t="s">
        <v>450</v>
      </c>
      <c r="C62" s="528"/>
      <c r="D62" s="528"/>
      <c r="E62" s="528"/>
      <c r="F62" s="528"/>
      <c r="G62" s="528"/>
      <c r="H62" s="528"/>
      <c r="I62" s="528"/>
      <c r="J62" s="528"/>
      <c r="K62" s="528"/>
      <c r="L62" s="194"/>
    </row>
    <row r="63" spans="1:9" ht="21.75" customHeight="1">
      <c r="A63" s="213">
        <v>8</v>
      </c>
      <c r="B63" s="194" t="s">
        <v>451</v>
      </c>
      <c r="I63" s="216"/>
    </row>
    <row r="64" spans="1:15" s="194" customFormat="1" ht="18.75" customHeight="1">
      <c r="A64" s="212"/>
      <c r="B64" s="533" t="s">
        <v>452</v>
      </c>
      <c r="C64" s="533"/>
      <c r="D64" s="533"/>
      <c r="E64" s="533"/>
      <c r="F64" s="533"/>
      <c r="G64" s="533"/>
      <c r="H64" s="533"/>
      <c r="I64" s="533"/>
      <c r="J64" s="215"/>
      <c r="K64" s="215"/>
      <c r="L64" s="208"/>
      <c r="M64" s="208"/>
      <c r="N64" s="208"/>
      <c r="O64" s="208"/>
    </row>
    <row r="65" spans="1:11" s="194" customFormat="1" ht="61.5" customHeight="1">
      <c r="A65" s="213"/>
      <c r="B65" s="530" t="s">
        <v>453</v>
      </c>
      <c r="C65" s="530"/>
      <c r="D65" s="530"/>
      <c r="E65" s="530"/>
      <c r="F65" s="530"/>
      <c r="G65" s="530"/>
      <c r="H65" s="530"/>
      <c r="I65" s="530"/>
      <c r="J65" s="530"/>
      <c r="K65" s="530"/>
    </row>
    <row r="66" spans="1:2" s="194" customFormat="1" ht="19.5" customHeight="1">
      <c r="A66" s="213">
        <v>9</v>
      </c>
      <c r="B66" s="194" t="s">
        <v>454</v>
      </c>
    </row>
    <row r="67" spans="1:11" s="194" customFormat="1" ht="15" customHeight="1" hidden="1">
      <c r="A67" s="212"/>
      <c r="C67" s="217"/>
      <c r="D67" s="217"/>
      <c r="E67" s="217"/>
      <c r="F67" s="217"/>
      <c r="G67" s="217"/>
      <c r="H67" s="217"/>
      <c r="I67" s="217"/>
      <c r="J67" s="217"/>
      <c r="K67" s="217"/>
    </row>
    <row r="68" spans="1:11" s="194" customFormat="1" ht="225" customHeight="1" hidden="1">
      <c r="A68" s="213"/>
      <c r="B68" s="217" t="s">
        <v>455</v>
      </c>
      <c r="C68" s="217"/>
      <c r="D68" s="217"/>
      <c r="E68" s="217"/>
      <c r="F68" s="217"/>
      <c r="G68" s="217"/>
      <c r="H68" s="217"/>
      <c r="I68" s="217"/>
      <c r="J68" s="217"/>
      <c r="K68" s="217"/>
    </row>
    <row r="69" spans="1:11" s="194" customFormat="1" ht="409.5" customHeight="1" hidden="1">
      <c r="A69" s="213"/>
      <c r="B69" s="218" t="s">
        <v>456</v>
      </c>
      <c r="C69" s="201"/>
      <c r="D69" s="201"/>
      <c r="E69" s="201"/>
      <c r="F69" s="201"/>
      <c r="G69" s="201"/>
      <c r="H69" s="201"/>
      <c r="I69" s="201"/>
      <c r="J69" s="201"/>
      <c r="K69" s="201"/>
    </row>
    <row r="70" spans="1:11" s="194" customFormat="1" ht="330" customHeight="1" hidden="1">
      <c r="A70" s="213"/>
      <c r="B70" s="201" t="s">
        <v>457</v>
      </c>
      <c r="C70" s="201"/>
      <c r="D70" s="201"/>
      <c r="E70" s="201"/>
      <c r="F70" s="201"/>
      <c r="G70" s="201"/>
      <c r="H70" s="201"/>
      <c r="I70" s="201"/>
      <c r="J70" s="201"/>
      <c r="K70" s="201"/>
    </row>
    <row r="71" spans="1:11" s="194" customFormat="1" ht="409.5" customHeight="1" hidden="1">
      <c r="A71" s="213"/>
      <c r="B71" s="201" t="s">
        <v>458</v>
      </c>
      <c r="C71" s="201"/>
      <c r="D71" s="201"/>
      <c r="E71" s="201"/>
      <c r="F71" s="201"/>
      <c r="G71" s="201"/>
      <c r="H71" s="201"/>
      <c r="I71" s="201"/>
      <c r="J71" s="201"/>
      <c r="K71" s="201"/>
    </row>
    <row r="72" s="194" customFormat="1" ht="14.25" customHeight="1" hidden="1">
      <c r="A72" s="213"/>
    </row>
    <row r="73" s="194" customFormat="1" ht="14.25" customHeight="1" hidden="1">
      <c r="A73" s="212">
        <v>7</v>
      </c>
    </row>
    <row r="74" spans="1:2" s="194" customFormat="1" ht="14.25" customHeight="1" hidden="1">
      <c r="A74" s="213"/>
      <c r="B74" s="194" t="s">
        <v>459</v>
      </c>
    </row>
    <row r="75" spans="1:11" ht="409.5" customHeight="1" hidden="1">
      <c r="A75" s="211"/>
      <c r="B75" s="201" t="s">
        <v>460</v>
      </c>
      <c r="C75" s="201"/>
      <c r="D75" s="201"/>
      <c r="E75" s="201"/>
      <c r="F75" s="201"/>
      <c r="G75" s="201"/>
      <c r="H75" s="201"/>
      <c r="I75" s="201"/>
      <c r="J75" s="201"/>
      <c r="K75" s="201"/>
    </row>
    <row r="76" spans="1:2" s="194" customFormat="1" ht="14.25" customHeight="1" hidden="1">
      <c r="A76" s="213"/>
      <c r="B76" s="194" t="s">
        <v>461</v>
      </c>
    </row>
    <row r="77" spans="1:11" s="194" customFormat="1" ht="409.5" customHeight="1" hidden="1">
      <c r="A77" s="213"/>
      <c r="B77" s="201" t="s">
        <v>462</v>
      </c>
      <c r="C77" s="219"/>
      <c r="D77" s="219"/>
      <c r="E77" s="219"/>
      <c r="F77" s="219"/>
      <c r="G77" s="219"/>
      <c r="H77" s="219"/>
      <c r="I77" s="219"/>
      <c r="J77" s="219"/>
      <c r="K77" s="219"/>
    </row>
    <row r="78" spans="1:11" s="194" customFormat="1" ht="15" customHeight="1" hidden="1">
      <c r="A78" s="213"/>
      <c r="B78" s="220"/>
      <c r="C78" s="220"/>
      <c r="D78" s="220"/>
      <c r="E78" s="220"/>
      <c r="F78" s="220"/>
      <c r="G78" s="220"/>
      <c r="H78" s="220"/>
      <c r="I78" s="220"/>
      <c r="J78" s="220"/>
      <c r="K78" s="220"/>
    </row>
    <row r="79" spans="1:11" s="194" customFormat="1" ht="20.25" customHeight="1">
      <c r="A79" s="213" t="s">
        <v>463</v>
      </c>
      <c r="B79" s="531" t="s">
        <v>455</v>
      </c>
      <c r="C79" s="531"/>
      <c r="D79" s="531"/>
      <c r="E79" s="531"/>
      <c r="F79" s="531"/>
      <c r="G79" s="531"/>
      <c r="H79" s="220"/>
      <c r="I79" s="220"/>
      <c r="J79" s="220"/>
      <c r="K79" s="220"/>
    </row>
    <row r="80" spans="1:11" ht="60.75" customHeight="1">
      <c r="A80" s="211"/>
      <c r="B80" s="532" t="s">
        <v>456</v>
      </c>
      <c r="C80" s="532"/>
      <c r="D80" s="532"/>
      <c r="E80" s="532"/>
      <c r="F80" s="532"/>
      <c r="G80" s="532"/>
      <c r="H80" s="532"/>
      <c r="I80" s="532"/>
      <c r="J80" s="532"/>
      <c r="K80" s="532"/>
    </row>
    <row r="81" spans="1:2" s="194" customFormat="1" ht="21" customHeight="1">
      <c r="A81" s="213" t="s">
        <v>464</v>
      </c>
      <c r="B81" s="194" t="s">
        <v>457</v>
      </c>
    </row>
    <row r="82" spans="1:2" s="194" customFormat="1" ht="19.5" customHeight="1">
      <c r="A82" s="213"/>
      <c r="B82" s="100" t="s">
        <v>458</v>
      </c>
    </row>
    <row r="83" spans="1:2" s="194" customFormat="1" ht="22.5" customHeight="1">
      <c r="A83" s="213" t="s">
        <v>465</v>
      </c>
      <c r="B83" s="194" t="s">
        <v>459</v>
      </c>
    </row>
    <row r="84" spans="1:11" ht="47.25" customHeight="1">
      <c r="A84" s="211"/>
      <c r="B84" s="528" t="s">
        <v>460</v>
      </c>
      <c r="C84" s="528"/>
      <c r="D84" s="528"/>
      <c r="E84" s="528"/>
      <c r="F84" s="528"/>
      <c r="G84" s="528"/>
      <c r="H84" s="528"/>
      <c r="I84" s="528"/>
      <c r="J84" s="528"/>
      <c r="K84" s="528"/>
    </row>
    <row r="85" spans="1:11" s="194" customFormat="1" ht="45" customHeight="1">
      <c r="A85" s="213"/>
      <c r="B85" s="528" t="s">
        <v>461</v>
      </c>
      <c r="C85" s="528"/>
      <c r="D85" s="528"/>
      <c r="E85" s="528"/>
      <c r="F85" s="528"/>
      <c r="G85" s="528"/>
      <c r="H85" s="528"/>
      <c r="I85" s="528"/>
      <c r="J85" s="528"/>
      <c r="K85" s="528"/>
    </row>
    <row r="86" spans="1:2" s="194" customFormat="1" ht="17.25" customHeight="1">
      <c r="A86" s="213"/>
      <c r="B86" s="100" t="s">
        <v>466</v>
      </c>
    </row>
    <row r="87" spans="1:2" s="194" customFormat="1" ht="13.5" customHeight="1">
      <c r="A87" s="213"/>
      <c r="B87" s="100"/>
    </row>
    <row r="88" spans="1:2" s="194" customFormat="1" ht="13.5" customHeight="1">
      <c r="A88" s="213"/>
      <c r="B88" s="100"/>
    </row>
    <row r="89" spans="1:2" s="194" customFormat="1" ht="13.5" customHeight="1">
      <c r="A89" s="213"/>
      <c r="B89" s="100"/>
    </row>
    <row r="90" spans="1:11" s="194" customFormat="1" ht="36.75" customHeight="1">
      <c r="A90" s="212"/>
      <c r="B90" s="518" t="s">
        <v>467</v>
      </c>
      <c r="C90" s="518"/>
      <c r="D90" s="518"/>
      <c r="E90" s="518"/>
      <c r="F90" s="518"/>
      <c r="G90" s="518"/>
      <c r="H90" s="518"/>
      <c r="I90" s="518"/>
      <c r="J90" s="518"/>
      <c r="K90" s="518"/>
    </row>
    <row r="91" spans="1:14" s="194" customFormat="1" ht="19.5" customHeight="1">
      <c r="A91" s="213">
        <v>1</v>
      </c>
      <c r="B91" s="194" t="s">
        <v>468</v>
      </c>
      <c r="I91" s="221" t="s">
        <v>469</v>
      </c>
      <c r="J91" s="222"/>
      <c r="K91" s="221" t="s">
        <v>470</v>
      </c>
      <c r="L91" s="223"/>
      <c r="N91" s="221"/>
    </row>
    <row r="92" spans="1:14" s="224" customFormat="1" ht="19.5" customHeight="1">
      <c r="A92" s="211"/>
      <c r="B92" s="100" t="s">
        <v>471</v>
      </c>
      <c r="C92" s="100"/>
      <c r="I92" s="225">
        <v>804262614</v>
      </c>
      <c r="K92" s="225">
        <v>1246899199</v>
      </c>
      <c r="L92" s="225"/>
      <c r="N92" s="225"/>
    </row>
    <row r="93" spans="1:14" ht="19.5" customHeight="1">
      <c r="A93" s="211"/>
      <c r="B93" s="100" t="s">
        <v>472</v>
      </c>
      <c r="I93" s="225">
        <f>SUM(I94:I98)</f>
        <v>1930948101</v>
      </c>
      <c r="J93" s="191"/>
      <c r="K93" s="225">
        <f>SUM(K94:K98)</f>
        <v>1103241699</v>
      </c>
      <c r="L93" s="225"/>
      <c r="M93" s="191"/>
      <c r="N93" s="225"/>
    </row>
    <row r="94" spans="1:14" s="224" customFormat="1" ht="21.75" customHeight="1">
      <c r="A94" s="211"/>
      <c r="B94" s="100"/>
      <c r="C94" s="226" t="s">
        <v>473</v>
      </c>
      <c r="D94" s="227"/>
      <c r="E94" s="227"/>
      <c r="F94" s="227"/>
      <c r="G94" s="227"/>
      <c r="H94" s="227"/>
      <c r="I94" s="228">
        <v>7296547</v>
      </c>
      <c r="J94" s="227"/>
      <c r="K94" s="228">
        <v>7189687</v>
      </c>
      <c r="L94" s="228"/>
      <c r="M94" s="227"/>
      <c r="N94" s="228"/>
    </row>
    <row r="95" spans="1:14" s="224" customFormat="1" ht="19.5" customHeight="1">
      <c r="A95" s="211"/>
      <c r="B95" s="100"/>
      <c r="C95" s="226" t="s">
        <v>474</v>
      </c>
      <c r="D95" s="227"/>
      <c r="E95" s="227"/>
      <c r="F95" s="227"/>
      <c r="G95" s="227"/>
      <c r="H95" s="227"/>
      <c r="I95" s="228">
        <v>43051164</v>
      </c>
      <c r="J95" s="227"/>
      <c r="K95" s="228">
        <v>6108926</v>
      </c>
      <c r="L95" s="228"/>
      <c r="M95" s="227"/>
      <c r="N95" s="228"/>
    </row>
    <row r="96" spans="1:14" s="224" customFormat="1" ht="19.5" customHeight="1">
      <c r="A96" s="211"/>
      <c r="B96" s="100"/>
      <c r="C96" s="226" t="s">
        <v>475</v>
      </c>
      <c r="D96" s="227"/>
      <c r="E96" s="227"/>
      <c r="F96" s="227"/>
      <c r="G96" s="227"/>
      <c r="H96" s="227"/>
      <c r="I96" s="228">
        <v>216397647</v>
      </c>
      <c r="J96" s="227"/>
      <c r="K96" s="228">
        <v>225463167</v>
      </c>
      <c r="L96" s="228"/>
      <c r="M96" s="227"/>
      <c r="N96" s="228"/>
    </row>
    <row r="97" spans="1:14" s="224" customFormat="1" ht="19.5" customHeight="1">
      <c r="A97" s="211"/>
      <c r="B97" s="100"/>
      <c r="C97" s="226" t="s">
        <v>476</v>
      </c>
      <c r="D97" s="227"/>
      <c r="E97" s="227"/>
      <c r="F97" s="227"/>
      <c r="G97" s="227"/>
      <c r="H97" s="227"/>
      <c r="I97" s="228">
        <v>160127992</v>
      </c>
      <c r="J97" s="227"/>
      <c r="K97" s="228">
        <v>216921717</v>
      </c>
      <c r="L97" s="228"/>
      <c r="M97" s="227"/>
      <c r="N97" s="228"/>
    </row>
    <row r="98" spans="1:14" s="224" customFormat="1" ht="19.5" customHeight="1">
      <c r="A98" s="211"/>
      <c r="B98" s="100"/>
      <c r="C98" s="226" t="s">
        <v>477</v>
      </c>
      <c r="D98" s="227"/>
      <c r="E98" s="227"/>
      <c r="F98" s="227"/>
      <c r="G98" s="227"/>
      <c r="H98" s="227"/>
      <c r="I98" s="228">
        <v>1504074751</v>
      </c>
      <c r="J98" s="227"/>
      <c r="K98" s="228">
        <v>647558202</v>
      </c>
      <c r="L98" s="228"/>
      <c r="M98" s="227"/>
      <c r="N98" s="228"/>
    </row>
    <row r="99" spans="1:14" s="224" customFormat="1" ht="19.5" customHeight="1">
      <c r="A99" s="211"/>
      <c r="B99" s="204" t="s">
        <v>478</v>
      </c>
      <c r="C99" s="204"/>
      <c r="D99" s="204"/>
      <c r="E99" s="204"/>
      <c r="I99" s="228"/>
      <c r="K99" s="228">
        <v>18000000000</v>
      </c>
      <c r="L99" s="229"/>
      <c r="N99" s="229"/>
    </row>
    <row r="100" spans="1:15" s="194" customFormat="1" ht="19.5" customHeight="1" thickBot="1">
      <c r="A100" s="213"/>
      <c r="B100" s="194" t="s">
        <v>479</v>
      </c>
      <c r="I100" s="230">
        <f>I92+I93+I99</f>
        <v>2735210715</v>
      </c>
      <c r="J100" s="231">
        <f>J92+J93+J99</f>
        <v>0</v>
      </c>
      <c r="K100" s="232">
        <f>K92+K93+K99</f>
        <v>20350140898</v>
      </c>
      <c r="L100" s="233"/>
      <c r="M100" s="233"/>
      <c r="N100" s="233"/>
      <c r="O100" s="233"/>
    </row>
    <row r="101" spans="1:15" s="194" customFormat="1" ht="13.5" customHeight="1" thickTop="1">
      <c r="A101" s="213"/>
      <c r="I101" s="234"/>
      <c r="J101" s="234"/>
      <c r="K101" s="234"/>
      <c r="L101" s="233"/>
      <c r="M101" s="233"/>
      <c r="N101" s="233"/>
      <c r="O101" s="233"/>
    </row>
    <row r="102" spans="1:14" s="194" customFormat="1" ht="19.5" customHeight="1">
      <c r="A102" s="213">
        <v>2</v>
      </c>
      <c r="B102" s="194" t="s">
        <v>480</v>
      </c>
      <c r="I102" s="221" t="s">
        <v>481</v>
      </c>
      <c r="J102" s="222"/>
      <c r="K102" s="221" t="s">
        <v>470</v>
      </c>
      <c r="L102" s="233"/>
      <c r="M102" s="233"/>
      <c r="N102" s="233"/>
    </row>
    <row r="103" spans="1:14" s="194" customFormat="1" ht="23.25" customHeight="1">
      <c r="A103" s="213"/>
      <c r="B103" s="100" t="s">
        <v>482</v>
      </c>
      <c r="I103" s="234"/>
      <c r="K103" s="234"/>
      <c r="L103" s="233"/>
      <c r="M103" s="233"/>
      <c r="N103" s="233"/>
    </row>
    <row r="104" spans="1:14" s="194" customFormat="1" ht="18" customHeight="1">
      <c r="A104" s="213"/>
      <c r="B104" s="235" t="s">
        <v>483</v>
      </c>
      <c r="C104" s="236"/>
      <c r="D104" s="236"/>
      <c r="E104" s="236"/>
      <c r="F104" s="236"/>
      <c r="G104" s="236"/>
      <c r="H104" s="236"/>
      <c r="I104" s="237"/>
      <c r="J104" s="236"/>
      <c r="K104" s="237"/>
      <c r="L104" s="233"/>
      <c r="M104" s="233"/>
      <c r="N104" s="233"/>
    </row>
    <row r="105" spans="1:14" s="194" customFormat="1" ht="19.5" customHeight="1">
      <c r="A105" s="213"/>
      <c r="B105" s="529" t="s">
        <v>484</v>
      </c>
      <c r="C105" s="529"/>
      <c r="D105" s="529"/>
      <c r="E105" s="529"/>
      <c r="F105" s="529"/>
      <c r="G105" s="529"/>
      <c r="H105" s="236"/>
      <c r="I105" s="237">
        <v>10000000000</v>
      </c>
      <c r="J105" s="236"/>
      <c r="K105" s="237"/>
      <c r="L105" s="237"/>
      <c r="M105" s="238"/>
      <c r="N105" s="237"/>
    </row>
    <row r="106" spans="1:14" s="194" customFormat="1" ht="18.75" customHeight="1">
      <c r="A106" s="213"/>
      <c r="B106" s="235" t="s">
        <v>485</v>
      </c>
      <c r="C106" s="236"/>
      <c r="D106" s="236"/>
      <c r="E106" s="236"/>
      <c r="F106" s="236"/>
      <c r="G106" s="236"/>
      <c r="H106" s="236"/>
      <c r="I106" s="237">
        <v>10000000000</v>
      </c>
      <c r="J106" s="236"/>
      <c r="K106" s="237">
        <v>14000000000</v>
      </c>
      <c r="L106" s="237"/>
      <c r="M106" s="238"/>
      <c r="N106" s="237"/>
    </row>
    <row r="107" spans="1:14" s="194" customFormat="1" ht="21" customHeight="1">
      <c r="A107" s="213"/>
      <c r="B107" s="235" t="s">
        <v>486</v>
      </c>
      <c r="C107" s="236"/>
      <c r="D107" s="236"/>
      <c r="E107" s="236"/>
      <c r="F107" s="236"/>
      <c r="G107" s="236"/>
      <c r="H107" s="236"/>
      <c r="I107" s="237">
        <v>11000000000</v>
      </c>
      <c r="J107" s="236"/>
      <c r="K107" s="237"/>
      <c r="L107" s="237"/>
      <c r="M107" s="238"/>
      <c r="N107" s="237"/>
    </row>
    <row r="108" spans="1:14" s="194" customFormat="1" ht="21" customHeight="1">
      <c r="A108" s="213"/>
      <c r="B108" s="100" t="s">
        <v>715</v>
      </c>
      <c r="C108" s="236"/>
      <c r="D108" s="236"/>
      <c r="E108" s="236"/>
      <c r="F108" s="236"/>
      <c r="G108" s="236"/>
      <c r="H108" s="236"/>
      <c r="I108" s="237">
        <v>5000000000</v>
      </c>
      <c r="J108" s="236"/>
      <c r="K108" s="237">
        <v>5000000000</v>
      </c>
      <c r="L108" s="237"/>
      <c r="M108" s="238"/>
      <c r="N108" s="237"/>
    </row>
    <row r="109" spans="1:14" s="194" customFormat="1" ht="21" customHeight="1">
      <c r="A109" s="213"/>
      <c r="B109" s="100" t="s">
        <v>716</v>
      </c>
      <c r="C109" s="236"/>
      <c r="D109" s="236"/>
      <c r="E109" s="236"/>
      <c r="F109" s="236"/>
      <c r="G109" s="236"/>
      <c r="H109" s="236"/>
      <c r="I109" s="237"/>
      <c r="J109" s="236"/>
      <c r="K109" s="237">
        <v>2000000000</v>
      </c>
      <c r="L109" s="237"/>
      <c r="M109" s="238"/>
      <c r="N109" s="237"/>
    </row>
    <row r="110" spans="1:14" s="194" customFormat="1" ht="19.5" customHeight="1" thickBot="1">
      <c r="A110" s="213"/>
      <c r="B110" s="194" t="s">
        <v>288</v>
      </c>
      <c r="I110" s="239">
        <f>SUM(I104:I108)</f>
        <v>36000000000</v>
      </c>
      <c r="J110" s="192"/>
      <c r="K110" s="239">
        <f>SUM(K104:K109)</f>
        <v>21000000000</v>
      </c>
      <c r="L110" s="240"/>
      <c r="M110" s="241"/>
      <c r="N110" s="240"/>
    </row>
    <row r="111" spans="1:14" s="194" customFormat="1" ht="12.75" customHeight="1" thickTop="1">
      <c r="A111" s="213"/>
      <c r="I111" s="234"/>
      <c r="K111" s="234"/>
      <c r="L111" s="242"/>
      <c r="M111" s="242"/>
      <c r="N111" s="242"/>
    </row>
    <row r="112" spans="1:14" s="194" customFormat="1" ht="19.5" customHeight="1">
      <c r="A112" s="213"/>
      <c r="B112" s="100" t="s">
        <v>487</v>
      </c>
      <c r="I112" s="243">
        <v>0</v>
      </c>
      <c r="J112" s="100"/>
      <c r="K112" s="243">
        <v>0</v>
      </c>
      <c r="L112" s="233"/>
      <c r="M112" s="233"/>
      <c r="N112" s="233"/>
    </row>
    <row r="113" spans="1:14" s="194" customFormat="1" ht="14.25" customHeight="1">
      <c r="A113" s="213"/>
      <c r="B113" s="100"/>
      <c r="I113" s="243"/>
      <c r="J113" s="100"/>
      <c r="K113" s="243"/>
      <c r="L113" s="233"/>
      <c r="M113" s="233"/>
      <c r="N113" s="233"/>
    </row>
    <row r="114" spans="1:14" s="194" customFormat="1" ht="19.5" customHeight="1" thickBot="1">
      <c r="A114" s="213"/>
      <c r="B114" s="194" t="s">
        <v>479</v>
      </c>
      <c r="C114" s="100"/>
      <c r="D114" s="100"/>
      <c r="E114" s="100"/>
      <c r="F114" s="100"/>
      <c r="G114" s="100"/>
      <c r="H114" s="100"/>
      <c r="I114" s="239">
        <f>SUM(I110:I112)</f>
        <v>36000000000</v>
      </c>
      <c r="J114" s="192"/>
      <c r="K114" s="239">
        <f>SUM(K110:K112)</f>
        <v>21000000000</v>
      </c>
      <c r="L114" s="233"/>
      <c r="M114" s="233"/>
      <c r="N114" s="233"/>
    </row>
    <row r="115" spans="1:14" s="194" customFormat="1" ht="11.25" customHeight="1" thickTop="1">
      <c r="A115" s="213"/>
      <c r="B115" s="100"/>
      <c r="I115" s="244"/>
      <c r="J115" s="245"/>
      <c r="K115" s="244"/>
      <c r="L115" s="233"/>
      <c r="M115" s="233"/>
      <c r="N115" s="233"/>
    </row>
    <row r="116" spans="1:11" s="194" customFormat="1" ht="19.5" customHeight="1">
      <c r="A116" s="246">
        <v>3</v>
      </c>
      <c r="B116" s="208" t="s">
        <v>488</v>
      </c>
      <c r="C116" s="208"/>
      <c r="D116" s="208"/>
      <c r="E116" s="208"/>
      <c r="F116" s="208"/>
      <c r="G116" s="208"/>
      <c r="H116" s="208"/>
      <c r="I116" s="192"/>
      <c r="J116" s="192"/>
      <c r="K116" s="192"/>
    </row>
    <row r="117" spans="1:11" s="194" customFormat="1" ht="17.25" customHeight="1">
      <c r="A117" s="247" t="s">
        <v>489</v>
      </c>
      <c r="B117" s="208" t="s">
        <v>490</v>
      </c>
      <c r="C117" s="166"/>
      <c r="D117" s="208"/>
      <c r="E117" s="208"/>
      <c r="F117" s="208"/>
      <c r="G117" s="208"/>
      <c r="H117" s="208"/>
      <c r="I117" s="221" t="s">
        <v>469</v>
      </c>
      <c r="J117" s="222"/>
      <c r="K117" s="221" t="s">
        <v>470</v>
      </c>
    </row>
    <row r="118" spans="1:14" s="166" customFormat="1" ht="20.25" customHeight="1">
      <c r="A118" s="247"/>
      <c r="B118" s="209" t="s">
        <v>491</v>
      </c>
      <c r="I118" s="248">
        <f>I119</f>
        <v>2005911593</v>
      </c>
      <c r="J118" s="249"/>
      <c r="K118" s="248">
        <f>K119</f>
        <v>595889255</v>
      </c>
      <c r="L118" s="250"/>
      <c r="M118" s="197"/>
      <c r="N118" s="250"/>
    </row>
    <row r="119" spans="1:15" s="251" customFormat="1" ht="19.5" customHeight="1">
      <c r="A119" s="249"/>
      <c r="B119" s="209"/>
      <c r="C119" s="209"/>
      <c r="H119" s="252"/>
      <c r="I119" s="253">
        <v>2005911593</v>
      </c>
      <c r="J119" s="253" t="e">
        <f>'[1]TS'!E15</f>
        <v>#REF!</v>
      </c>
      <c r="K119" s="253">
        <v>595889255</v>
      </c>
      <c r="L119" s="253"/>
      <c r="M119" s="253"/>
      <c r="N119" s="253"/>
      <c r="O119" s="254"/>
    </row>
    <row r="120" spans="1:14" s="251" customFormat="1" ht="15" customHeight="1" hidden="1">
      <c r="A120" s="249"/>
      <c r="B120" s="209" t="s">
        <v>492</v>
      </c>
      <c r="C120" s="209"/>
      <c r="H120" s="252"/>
      <c r="I120" s="255"/>
      <c r="J120" s="256"/>
      <c r="K120" s="255"/>
      <c r="L120" s="256"/>
      <c r="M120" s="256"/>
      <c r="N120" s="255"/>
    </row>
    <row r="121" spans="1:14" s="251" customFormat="1" ht="18.75" customHeight="1">
      <c r="A121" s="247" t="s">
        <v>493</v>
      </c>
      <c r="B121" s="208" t="s">
        <v>492</v>
      </c>
      <c r="C121" s="166"/>
      <c r="H121" s="252"/>
      <c r="I121" s="255"/>
      <c r="J121" s="256"/>
      <c r="K121" s="255"/>
      <c r="L121" s="256"/>
      <c r="M121" s="256"/>
      <c r="N121" s="255"/>
    </row>
    <row r="122" spans="1:15" s="166" customFormat="1" ht="21" customHeight="1">
      <c r="A122" s="247"/>
      <c r="B122" s="209" t="s">
        <v>491</v>
      </c>
      <c r="I122" s="257">
        <f>I123</f>
        <v>2863325897</v>
      </c>
      <c r="J122" s="249"/>
      <c r="K122" s="257">
        <f>K123</f>
        <v>1319775417</v>
      </c>
      <c r="L122" s="258"/>
      <c r="M122" s="197"/>
      <c r="N122" s="258"/>
      <c r="O122" s="259"/>
    </row>
    <row r="123" spans="1:14" s="251" customFormat="1" ht="19.5" customHeight="1">
      <c r="A123" s="249"/>
      <c r="B123" s="209"/>
      <c r="C123" s="209"/>
      <c r="H123" s="252"/>
      <c r="I123" s="260">
        <v>2863325897</v>
      </c>
      <c r="J123" s="260" t="e">
        <f>'[1]TS'!E16</f>
        <v>#REF!</v>
      </c>
      <c r="K123" s="260">
        <v>1319775417</v>
      </c>
      <c r="L123" s="253"/>
      <c r="M123" s="253"/>
      <c r="N123" s="253"/>
    </row>
    <row r="124" spans="1:14" s="251" customFormat="1" ht="15" customHeight="1" hidden="1">
      <c r="A124" s="249"/>
      <c r="B124" s="209" t="s">
        <v>494</v>
      </c>
      <c r="C124" s="209"/>
      <c r="H124" s="252"/>
      <c r="I124" s="255"/>
      <c r="J124" s="256"/>
      <c r="K124" s="255"/>
      <c r="L124" s="256"/>
      <c r="M124" s="256"/>
      <c r="N124" s="255"/>
    </row>
    <row r="125" spans="1:14" s="166" customFormat="1" ht="12" customHeight="1">
      <c r="A125" s="261"/>
      <c r="B125" s="208"/>
      <c r="C125" s="262"/>
      <c r="I125" s="263"/>
      <c r="J125" s="264"/>
      <c r="K125" s="263"/>
      <c r="L125" s="263"/>
      <c r="M125" s="264"/>
      <c r="N125" s="263"/>
    </row>
    <row r="126" spans="1:15" s="166" customFormat="1" ht="21.75" customHeight="1">
      <c r="A126" s="247" t="s">
        <v>495</v>
      </c>
      <c r="B126" s="208" t="s">
        <v>494</v>
      </c>
      <c r="I126" s="265">
        <f>I127</f>
        <v>547140000</v>
      </c>
      <c r="J126" s="167"/>
      <c r="K126" s="265">
        <f>K127</f>
        <v>626157855</v>
      </c>
      <c r="L126" s="265"/>
      <c r="M126" s="167"/>
      <c r="N126" s="265"/>
      <c r="O126" s="259"/>
    </row>
    <row r="127" spans="1:14" s="166" customFormat="1" ht="21.75" customHeight="1">
      <c r="A127" s="197"/>
      <c r="B127" s="166" t="s">
        <v>494</v>
      </c>
      <c r="I127" s="266">
        <f>I129+I130+I132+I133</f>
        <v>547140000</v>
      </c>
      <c r="J127" s="266">
        <f>J129+J130+J132+J133</f>
        <v>0</v>
      </c>
      <c r="K127" s="266">
        <f>K129+K130+K132+K133</f>
        <v>626157855</v>
      </c>
      <c r="L127" s="266"/>
      <c r="N127" s="266"/>
    </row>
    <row r="128" spans="1:14" s="166" customFormat="1" ht="14.25" customHeight="1">
      <c r="A128" s="197"/>
      <c r="I128" s="266"/>
      <c r="K128" s="266"/>
      <c r="L128" s="266"/>
      <c r="N128" s="266"/>
    </row>
    <row r="129" spans="1:14" s="166" customFormat="1" ht="19.5" customHeight="1">
      <c r="A129" s="197"/>
      <c r="B129" s="267" t="s">
        <v>496</v>
      </c>
      <c r="I129" s="268">
        <v>547140000</v>
      </c>
      <c r="J129" s="209"/>
      <c r="K129" s="268">
        <v>253022000</v>
      </c>
      <c r="L129" s="266"/>
      <c r="N129" s="266"/>
    </row>
    <row r="130" spans="1:14" s="209" customFormat="1" ht="19.5" customHeight="1">
      <c r="A130" s="249"/>
      <c r="B130" s="267" t="s">
        <v>497</v>
      </c>
      <c r="H130" s="269"/>
      <c r="I130" s="270"/>
      <c r="K130" s="270">
        <v>862000</v>
      </c>
      <c r="L130" s="270"/>
      <c r="N130" s="270"/>
    </row>
    <row r="131" spans="1:14" s="209" customFormat="1" ht="19.5" customHeight="1">
      <c r="A131" s="249"/>
      <c r="B131" s="267"/>
      <c r="H131" s="269"/>
      <c r="I131" s="270"/>
      <c r="K131" s="270"/>
      <c r="L131" s="270"/>
      <c r="N131" s="270"/>
    </row>
    <row r="132" spans="1:14" s="209" customFormat="1" ht="19.5" customHeight="1">
      <c r="A132" s="249"/>
      <c r="B132" s="267" t="s">
        <v>498</v>
      </c>
      <c r="H132" s="269"/>
      <c r="I132" s="270"/>
      <c r="K132" s="270">
        <v>371329273</v>
      </c>
      <c r="L132" s="270"/>
      <c r="N132" s="270"/>
    </row>
    <row r="133" spans="1:14" s="209" customFormat="1" ht="19.5" customHeight="1">
      <c r="A133" s="249"/>
      <c r="B133" s="267" t="s">
        <v>499</v>
      </c>
      <c r="H133" s="269"/>
      <c r="I133" s="270"/>
      <c r="K133" s="270">
        <v>944582</v>
      </c>
      <c r="L133" s="270"/>
      <c r="N133" s="270"/>
    </row>
    <row r="134" spans="1:14" s="209" customFormat="1" ht="19.5" customHeight="1">
      <c r="A134" s="249"/>
      <c r="B134" s="267"/>
      <c r="H134" s="269"/>
      <c r="I134" s="270"/>
      <c r="K134" s="270"/>
      <c r="L134" s="270"/>
      <c r="N134" s="270"/>
    </row>
    <row r="135" spans="1:15" s="194" customFormat="1" ht="21.75" customHeight="1" thickBot="1">
      <c r="A135" s="206"/>
      <c r="B135" s="208" t="s">
        <v>500</v>
      </c>
      <c r="C135" s="208"/>
      <c r="D135" s="208"/>
      <c r="E135" s="208"/>
      <c r="F135" s="208"/>
      <c r="G135" s="208"/>
      <c r="H135" s="208"/>
      <c r="I135" s="239">
        <f>I118+I122+I126</f>
        <v>5416377490</v>
      </c>
      <c r="J135" s="240">
        <f>J118+J122+J126</f>
        <v>0</v>
      </c>
      <c r="K135" s="239">
        <f>K118+K122+K126</f>
        <v>2541822527</v>
      </c>
      <c r="L135" s="271"/>
      <c r="M135" s="271"/>
      <c r="N135" s="271"/>
      <c r="O135" s="233"/>
    </row>
    <row r="136" spans="1:11" s="194" customFormat="1" ht="15.75" customHeight="1" thickTop="1">
      <c r="A136" s="206"/>
      <c r="B136" s="208"/>
      <c r="C136" s="208"/>
      <c r="D136" s="208"/>
      <c r="E136" s="208"/>
      <c r="F136" s="208"/>
      <c r="G136" s="208"/>
      <c r="H136" s="208"/>
      <c r="I136" s="272"/>
      <c r="J136" s="206"/>
      <c r="K136" s="272"/>
    </row>
    <row r="137" spans="1:11" s="166" customFormat="1" ht="18.75" customHeight="1">
      <c r="A137" s="273"/>
      <c r="B137" s="214" t="s">
        <v>501</v>
      </c>
      <c r="C137" s="214"/>
      <c r="D137" s="214"/>
      <c r="E137" s="214"/>
      <c r="F137" s="214"/>
      <c r="G137" s="214"/>
      <c r="H137" s="274"/>
      <c r="I137" s="275">
        <f>'[1]TS'!D20</f>
        <v>0</v>
      </c>
      <c r="J137" s="276"/>
      <c r="K137" s="275">
        <f>'[1]TS'!F20</f>
        <v>0</v>
      </c>
    </row>
    <row r="138" spans="1:15" s="208" customFormat="1" ht="21.75" customHeight="1" thickBot="1">
      <c r="A138" s="206"/>
      <c r="B138" s="208" t="s">
        <v>502</v>
      </c>
      <c r="D138" s="277"/>
      <c r="E138" s="277"/>
      <c r="F138" s="277"/>
      <c r="G138" s="277"/>
      <c r="I138" s="239">
        <f>SUM(I135:I137)</f>
        <v>5416377490</v>
      </c>
      <c r="J138" s="206"/>
      <c r="K138" s="239">
        <f>SUM(K135:K137)</f>
        <v>2541822527</v>
      </c>
      <c r="L138" s="278"/>
      <c r="M138" s="278"/>
      <c r="N138" s="278"/>
      <c r="O138" s="278"/>
    </row>
    <row r="139" spans="9:11" ht="13.5" customHeight="1" thickTop="1">
      <c r="I139" s="195"/>
      <c r="J139" s="195"/>
      <c r="K139" s="195"/>
    </row>
    <row r="140" spans="9:11" ht="13.5" customHeight="1">
      <c r="I140" s="195"/>
      <c r="J140" s="195"/>
      <c r="K140" s="195"/>
    </row>
    <row r="141" spans="1:11" s="194" customFormat="1" ht="18.75" customHeight="1">
      <c r="A141" s="212">
        <v>4</v>
      </c>
      <c r="B141" s="194" t="s">
        <v>503</v>
      </c>
      <c r="I141" s="221" t="s">
        <v>469</v>
      </c>
      <c r="J141" s="222"/>
      <c r="K141" s="221" t="s">
        <v>470</v>
      </c>
    </row>
    <row r="142" spans="2:11" ht="18" customHeight="1">
      <c r="B142" s="100" t="s">
        <v>504</v>
      </c>
      <c r="I142" s="279">
        <v>0</v>
      </c>
      <c r="K142" s="279">
        <v>0</v>
      </c>
    </row>
    <row r="143" spans="2:11" ht="18" customHeight="1">
      <c r="B143" s="100" t="s">
        <v>505</v>
      </c>
      <c r="I143" s="279">
        <v>92694000</v>
      </c>
      <c r="K143" s="279">
        <v>53686500</v>
      </c>
    </row>
    <row r="144" spans="2:11" ht="21" customHeight="1">
      <c r="B144" s="100" t="s">
        <v>506</v>
      </c>
      <c r="I144" s="279">
        <v>2000000</v>
      </c>
      <c r="K144" s="279">
        <v>11039000</v>
      </c>
    </row>
    <row r="145" spans="2:11" ht="21" customHeight="1">
      <c r="B145" s="100" t="s">
        <v>507</v>
      </c>
      <c r="I145" s="279">
        <f>+'[1]CDPS'!H18</f>
        <v>0</v>
      </c>
      <c r="K145" s="279">
        <v>0</v>
      </c>
    </row>
    <row r="146" spans="2:11" ht="18" customHeight="1">
      <c r="B146" s="100" t="s">
        <v>508</v>
      </c>
      <c r="I146" s="279">
        <f>'[1]CDPS'!F19</f>
        <v>0</v>
      </c>
      <c r="K146" s="279">
        <f>'[1]CDPS'!H19</f>
        <v>0</v>
      </c>
    </row>
    <row r="147" spans="2:11" ht="18" customHeight="1">
      <c r="B147" s="100" t="s">
        <v>509</v>
      </c>
      <c r="I147" s="279">
        <v>245000</v>
      </c>
      <c r="K147" s="279">
        <v>700000</v>
      </c>
    </row>
    <row r="148" spans="2:11" ht="18" customHeight="1">
      <c r="B148" s="100" t="s">
        <v>510</v>
      </c>
      <c r="I148" s="279">
        <v>0</v>
      </c>
      <c r="K148" s="279">
        <v>0</v>
      </c>
    </row>
    <row r="149" spans="2:11" ht="18" customHeight="1">
      <c r="B149" s="100" t="s">
        <v>511</v>
      </c>
      <c r="I149" s="279">
        <v>0</v>
      </c>
      <c r="K149" s="279">
        <v>0</v>
      </c>
    </row>
    <row r="150" spans="2:11" ht="18" customHeight="1">
      <c r="B150" s="100" t="s">
        <v>512</v>
      </c>
      <c r="I150" s="279">
        <v>0</v>
      </c>
      <c r="K150" s="279">
        <v>0</v>
      </c>
    </row>
    <row r="151" spans="1:15" s="194" customFormat="1" ht="19.5" customHeight="1">
      <c r="A151" s="192"/>
      <c r="B151" s="194" t="s">
        <v>479</v>
      </c>
      <c r="I151" s="280">
        <f>SUM(I142:I150)</f>
        <v>94939000</v>
      </c>
      <c r="J151" s="281"/>
      <c r="K151" s="282">
        <f>SUM(K142:K150)</f>
        <v>65425500</v>
      </c>
      <c r="L151" s="233"/>
      <c r="M151" s="233"/>
      <c r="N151" s="233"/>
      <c r="O151" s="283"/>
    </row>
    <row r="152" spans="2:11" ht="17.25" customHeight="1">
      <c r="B152" s="100" t="s">
        <v>513</v>
      </c>
      <c r="H152" s="284"/>
      <c r="I152" s="279">
        <v>0</v>
      </c>
      <c r="K152" s="279">
        <v>0</v>
      </c>
    </row>
    <row r="153" spans="1:11" s="194" customFormat="1" ht="21" customHeight="1" thickBot="1">
      <c r="A153" s="192"/>
      <c r="B153" s="194" t="s">
        <v>514</v>
      </c>
      <c r="I153" s="285">
        <f>SUM(I151:I152)</f>
        <v>94939000</v>
      </c>
      <c r="J153" s="286"/>
      <c r="K153" s="285">
        <f>SUM(K151:K152)</f>
        <v>65425500</v>
      </c>
    </row>
    <row r="154" spans="1:11" s="194" customFormat="1" ht="17.25" customHeight="1" thickTop="1">
      <c r="A154" s="287"/>
      <c r="I154" s="234"/>
      <c r="J154" s="286"/>
      <c r="K154" s="234"/>
    </row>
    <row r="155" spans="2:11" ht="18" customHeight="1">
      <c r="B155" s="288" t="s">
        <v>515</v>
      </c>
      <c r="C155" s="288"/>
      <c r="D155" s="288"/>
      <c r="E155" s="288"/>
      <c r="F155" s="288"/>
      <c r="G155" s="288"/>
      <c r="H155" s="288"/>
      <c r="I155" s="288"/>
      <c r="J155" s="191"/>
      <c r="K155" s="191"/>
    </row>
    <row r="156" spans="2:11" ht="18.75" customHeight="1">
      <c r="B156" s="288" t="s">
        <v>516</v>
      </c>
      <c r="C156" s="191"/>
      <c r="D156" s="191"/>
      <c r="E156" s="191"/>
      <c r="F156" s="191"/>
      <c r="G156" s="191"/>
      <c r="H156" s="191"/>
      <c r="I156" s="191"/>
      <c r="J156" s="191"/>
      <c r="K156" s="191"/>
    </row>
    <row r="157" spans="2:11" ht="12" customHeight="1">
      <c r="B157" s="191"/>
      <c r="C157" s="191"/>
      <c r="D157" s="191"/>
      <c r="E157" s="191"/>
      <c r="F157" s="191"/>
      <c r="G157" s="191"/>
      <c r="H157" s="191"/>
      <c r="I157" s="191"/>
      <c r="J157" s="191"/>
      <c r="K157" s="191"/>
    </row>
    <row r="158" spans="2:11" ht="38.25" customHeight="1">
      <c r="B158" s="525" t="s">
        <v>517</v>
      </c>
      <c r="C158" s="525"/>
      <c r="D158" s="525"/>
      <c r="E158" s="525"/>
      <c r="F158" s="525"/>
      <c r="G158" s="525"/>
      <c r="H158" s="525"/>
      <c r="I158" s="525"/>
      <c r="J158" s="525"/>
      <c r="K158" s="525"/>
    </row>
    <row r="159" spans="1:11" s="194" customFormat="1" ht="18" customHeight="1">
      <c r="A159" s="213">
        <v>5</v>
      </c>
      <c r="B159" s="194" t="s">
        <v>518</v>
      </c>
      <c r="I159" s="290"/>
      <c r="J159" s="222"/>
      <c r="K159" s="290"/>
    </row>
    <row r="160" spans="1:11" ht="21" customHeight="1">
      <c r="A160" s="212" t="s">
        <v>519</v>
      </c>
      <c r="B160" s="194" t="s">
        <v>449</v>
      </c>
      <c r="I160" s="221" t="s">
        <v>469</v>
      </c>
      <c r="J160" s="222"/>
      <c r="K160" s="221" t="s">
        <v>470</v>
      </c>
    </row>
    <row r="161" spans="1:11" ht="16.5" customHeight="1">
      <c r="A161" s="211"/>
      <c r="B161" s="100" t="s">
        <v>449</v>
      </c>
      <c r="I161" s="279">
        <v>31418181</v>
      </c>
      <c r="K161" s="279"/>
    </row>
    <row r="162" spans="1:11" ht="16.5" customHeight="1">
      <c r="A162" s="211"/>
      <c r="I162" s="279"/>
      <c r="K162" s="279"/>
    </row>
    <row r="163" spans="1:11" ht="21" customHeight="1">
      <c r="A163" s="211"/>
      <c r="B163" s="194" t="s">
        <v>288</v>
      </c>
      <c r="I163" s="291">
        <f>SUM(I161:I162)</f>
        <v>31418181</v>
      </c>
      <c r="J163" s="291"/>
      <c r="K163" s="291" t="s">
        <v>520</v>
      </c>
    </row>
    <row r="164" spans="1:11" ht="18" customHeight="1">
      <c r="A164" s="212" t="s">
        <v>521</v>
      </c>
      <c r="B164" s="194" t="s">
        <v>522</v>
      </c>
      <c r="C164" s="194"/>
      <c r="I164" s="221" t="s">
        <v>469</v>
      </c>
      <c r="J164" s="222"/>
      <c r="K164" s="221" t="s">
        <v>470</v>
      </c>
    </row>
    <row r="165" spans="2:11" ht="27.75" customHeight="1">
      <c r="B165" s="100" t="s">
        <v>523</v>
      </c>
      <c r="I165" s="279"/>
      <c r="K165" s="279">
        <v>571162478</v>
      </c>
    </row>
    <row r="166" spans="1:11" ht="21" customHeight="1">
      <c r="A166" s="212"/>
      <c r="B166" s="194" t="s">
        <v>288</v>
      </c>
      <c r="I166" s="292">
        <f>SUM(I165)</f>
        <v>0</v>
      </c>
      <c r="J166" s="293"/>
      <c r="K166" s="292">
        <f>SUM(K165)</f>
        <v>571162478</v>
      </c>
    </row>
    <row r="167" spans="9:11" ht="13.5" customHeight="1">
      <c r="I167" s="279"/>
      <c r="J167" s="279"/>
      <c r="K167" s="279"/>
    </row>
    <row r="168" spans="1:11" ht="18" customHeight="1">
      <c r="A168" s="192" t="s">
        <v>524</v>
      </c>
      <c r="B168" s="194" t="s">
        <v>518</v>
      </c>
      <c r="C168" s="194"/>
      <c r="I168" s="221" t="s">
        <v>469</v>
      </c>
      <c r="J168" s="222"/>
      <c r="K168" s="221" t="s">
        <v>470</v>
      </c>
    </row>
    <row r="169" spans="1:11" s="194" customFormat="1" ht="21" customHeight="1">
      <c r="A169" s="192"/>
      <c r="B169" s="194" t="s">
        <v>525</v>
      </c>
      <c r="I169" s="291">
        <v>158370000</v>
      </c>
      <c r="J169" s="291"/>
      <c r="K169" s="291">
        <v>184342000</v>
      </c>
    </row>
    <row r="170" spans="1:11" s="194" customFormat="1" ht="21" customHeight="1">
      <c r="A170" s="192"/>
      <c r="I170" s="234"/>
      <c r="J170" s="234"/>
      <c r="K170" s="234"/>
    </row>
    <row r="171" spans="1:11" s="194" customFormat="1" ht="21" customHeight="1">
      <c r="A171" s="192">
        <v>6</v>
      </c>
      <c r="B171" s="194" t="s">
        <v>526</v>
      </c>
      <c r="I171" s="221" t="s">
        <v>469</v>
      </c>
      <c r="J171" s="222"/>
      <c r="K171" s="221" t="s">
        <v>470</v>
      </c>
    </row>
    <row r="172" spans="1:11" ht="20.25" customHeight="1">
      <c r="A172" s="294" t="s">
        <v>441</v>
      </c>
      <c r="B172" s="194" t="s">
        <v>527</v>
      </c>
      <c r="I172" s="223"/>
      <c r="J172" s="222"/>
      <c r="K172" s="221"/>
    </row>
    <row r="173" spans="1:11" ht="18" customHeight="1">
      <c r="A173" s="294"/>
      <c r="I173" s="223"/>
      <c r="J173" s="222"/>
      <c r="K173" s="221"/>
    </row>
    <row r="174" spans="2:11" ht="18" customHeight="1">
      <c r="B174" s="208" t="s">
        <v>528</v>
      </c>
      <c r="C174" s="166"/>
      <c r="D174" s="166"/>
      <c r="E174" s="166"/>
      <c r="F174" s="166"/>
      <c r="G174" s="166"/>
      <c r="H174" s="166"/>
      <c r="I174" s="221"/>
      <c r="J174" s="222"/>
      <c r="K174" s="290"/>
    </row>
    <row r="175" spans="1:2" ht="20.25" customHeight="1">
      <c r="A175" s="295" t="s">
        <v>445</v>
      </c>
      <c r="B175" s="202" t="s">
        <v>529</v>
      </c>
    </row>
    <row r="176" spans="1:11" ht="20.25" customHeight="1">
      <c r="A176" s="295" t="s">
        <v>530</v>
      </c>
      <c r="B176" s="296" t="s">
        <v>531</v>
      </c>
      <c r="C176" s="167"/>
      <c r="D176" s="167"/>
      <c r="E176" s="167"/>
      <c r="F176" s="167"/>
      <c r="G176" s="167"/>
      <c r="H176" s="167"/>
      <c r="I176" s="221" t="s">
        <v>469</v>
      </c>
      <c r="J176" s="222"/>
      <c r="K176" s="221" t="s">
        <v>470</v>
      </c>
    </row>
    <row r="177" spans="1:14" s="210" customFormat="1" ht="24" customHeight="1">
      <c r="A177" s="297"/>
      <c r="B177" s="199" t="s">
        <v>532</v>
      </c>
      <c r="C177" s="298"/>
      <c r="D177" s="299"/>
      <c r="E177" s="298"/>
      <c r="F177" s="299"/>
      <c r="G177" s="298"/>
      <c r="H177" s="298"/>
      <c r="I177" s="298">
        <v>203451116</v>
      </c>
      <c r="J177" s="298"/>
      <c r="K177" s="298">
        <v>198722727</v>
      </c>
      <c r="L177" s="298"/>
      <c r="M177" s="298"/>
      <c r="N177" s="298"/>
    </row>
    <row r="178" spans="2:14" ht="18.75" customHeight="1">
      <c r="B178" s="288" t="s">
        <v>533</v>
      </c>
      <c r="C178" s="299"/>
      <c r="D178" s="299"/>
      <c r="E178" s="299"/>
      <c r="F178" s="299"/>
      <c r="G178" s="299"/>
      <c r="H178" s="299"/>
      <c r="I178" s="299">
        <v>28490330</v>
      </c>
      <c r="J178" s="299"/>
      <c r="K178" s="299">
        <v>18330330</v>
      </c>
      <c r="L178" s="299"/>
      <c r="M178" s="299"/>
      <c r="N178" s="299"/>
    </row>
    <row r="179" spans="1:14" s="194" customFormat="1" ht="17.25" customHeight="1">
      <c r="A179" s="192"/>
      <c r="B179" s="191" t="s">
        <v>534</v>
      </c>
      <c r="C179" s="300"/>
      <c r="D179" s="300"/>
      <c r="E179" s="301"/>
      <c r="F179" s="300"/>
      <c r="G179" s="301"/>
      <c r="H179" s="186"/>
      <c r="I179" s="301">
        <v>14880266</v>
      </c>
      <c r="J179" s="300"/>
      <c r="K179" s="301">
        <v>14880266</v>
      </c>
      <c r="L179" s="301"/>
      <c r="M179" s="300"/>
      <c r="N179" s="301"/>
    </row>
    <row r="180" spans="1:14" s="194" customFormat="1" ht="17.25" customHeight="1">
      <c r="A180" s="192"/>
      <c r="B180" s="288" t="s">
        <v>535</v>
      </c>
      <c r="C180" s="300"/>
      <c r="D180" s="300"/>
      <c r="E180" s="301"/>
      <c r="F180" s="300"/>
      <c r="G180" s="301"/>
      <c r="H180" s="186"/>
      <c r="I180" s="301">
        <v>13573761</v>
      </c>
      <c r="J180" s="300"/>
      <c r="K180" s="301"/>
      <c r="L180" s="301"/>
      <c r="M180" s="300"/>
      <c r="N180" s="301"/>
    </row>
    <row r="181" spans="2:14" ht="18" customHeight="1">
      <c r="B181" s="194" t="s">
        <v>288</v>
      </c>
      <c r="C181" s="225"/>
      <c r="D181" s="225"/>
      <c r="E181" s="302"/>
      <c r="F181" s="225"/>
      <c r="G181" s="302"/>
      <c r="H181" s="186"/>
      <c r="I181" s="303">
        <f>SUM(I177:I180)</f>
        <v>260395473</v>
      </c>
      <c r="J181" s="303"/>
      <c r="K181" s="303">
        <f>SUM(K177:K179)</f>
        <v>231933323</v>
      </c>
      <c r="L181" s="304"/>
      <c r="M181" s="304"/>
      <c r="N181" s="304"/>
    </row>
    <row r="182" spans="1:11" s="210" customFormat="1" ht="16.5" customHeight="1">
      <c r="A182" s="297"/>
      <c r="B182" s="305"/>
      <c r="C182" s="225"/>
      <c r="D182" s="225"/>
      <c r="E182" s="225"/>
      <c r="F182" s="225"/>
      <c r="G182" s="225"/>
      <c r="H182" s="186"/>
      <c r="I182" s="301"/>
      <c r="J182" s="300"/>
      <c r="K182" s="301"/>
    </row>
    <row r="183" spans="1:14" ht="22.5" customHeight="1">
      <c r="A183" s="192">
        <v>7</v>
      </c>
      <c r="B183" s="306" t="s">
        <v>536</v>
      </c>
      <c r="C183" s="225"/>
      <c r="D183" s="225"/>
      <c r="E183" s="225"/>
      <c r="F183" s="225"/>
      <c r="G183" s="225"/>
      <c r="H183" s="225"/>
      <c r="I183" s="221" t="s">
        <v>469</v>
      </c>
      <c r="J183" s="222"/>
      <c r="K183" s="221" t="s">
        <v>470</v>
      </c>
      <c r="L183" s="304"/>
      <c r="M183" s="304"/>
      <c r="N183" s="304"/>
    </row>
    <row r="184" spans="1:11" s="194" customFormat="1" ht="18" customHeight="1">
      <c r="A184" s="192" t="s">
        <v>537</v>
      </c>
      <c r="B184" s="306" t="s">
        <v>538</v>
      </c>
      <c r="C184" s="300"/>
      <c r="D184" s="300"/>
      <c r="E184" s="300"/>
      <c r="F184" s="300"/>
      <c r="G184" s="300"/>
      <c r="H184" s="186"/>
      <c r="I184" s="301"/>
      <c r="J184" s="300"/>
      <c r="K184" s="301"/>
    </row>
    <row r="185" spans="2:14" ht="21.75" customHeight="1">
      <c r="B185" s="199" t="s">
        <v>539</v>
      </c>
      <c r="C185" s="225"/>
      <c r="D185" s="225"/>
      <c r="E185" s="225"/>
      <c r="F185" s="225"/>
      <c r="G185" s="225"/>
      <c r="H185" s="225"/>
      <c r="I185" s="307">
        <v>11876232404</v>
      </c>
      <c r="J185" s="300"/>
      <c r="K185" s="307">
        <v>7533882040</v>
      </c>
      <c r="L185" s="304"/>
      <c r="M185" s="304"/>
      <c r="N185" s="304"/>
    </row>
    <row r="186" spans="2:11" ht="16.5" customHeight="1">
      <c r="B186" s="194" t="s">
        <v>288</v>
      </c>
      <c r="F186" s="191"/>
      <c r="H186" s="166"/>
      <c r="I186" s="192">
        <f>SUM(I185)</f>
        <v>11876232404</v>
      </c>
      <c r="J186" s="194"/>
      <c r="K186" s="192">
        <f>SUM(K185)</f>
        <v>7533882040</v>
      </c>
    </row>
    <row r="187" spans="2:15" ht="15" customHeight="1">
      <c r="B187" s="308"/>
      <c r="C187" s="308"/>
      <c r="D187" s="308"/>
      <c r="E187" s="308"/>
      <c r="F187" s="308"/>
      <c r="G187" s="308"/>
      <c r="H187" s="308"/>
      <c r="I187" s="309"/>
      <c r="J187" s="308"/>
      <c r="K187" s="310"/>
      <c r="L187" s="166"/>
      <c r="M187" s="166"/>
      <c r="N187" s="166"/>
      <c r="O187" s="304"/>
    </row>
    <row r="188" spans="1:11" ht="17.25" customHeight="1">
      <c r="A188" s="192" t="s">
        <v>540</v>
      </c>
      <c r="B188" s="527" t="s">
        <v>541</v>
      </c>
      <c r="C188" s="527"/>
      <c r="D188" s="527"/>
      <c r="E188" s="527"/>
      <c r="F188" s="527"/>
      <c r="G188" s="527"/>
      <c r="H188" s="527"/>
      <c r="I188" s="221" t="s">
        <v>469</v>
      </c>
      <c r="J188" s="222"/>
      <c r="K188" s="221" t="s">
        <v>470</v>
      </c>
    </row>
    <row r="189" spans="2:11" ht="18" customHeight="1">
      <c r="B189" s="311"/>
      <c r="C189" s="312" t="s">
        <v>542</v>
      </c>
      <c r="D189" s="311"/>
      <c r="E189" s="311"/>
      <c r="F189" s="311"/>
      <c r="G189" s="311"/>
      <c r="H189" s="311"/>
      <c r="I189" s="313">
        <v>30000000000</v>
      </c>
      <c r="J189" s="311"/>
      <c r="K189" s="313">
        <v>19000000000</v>
      </c>
    </row>
    <row r="190" spans="2:11" ht="18" customHeight="1">
      <c r="B190" s="311"/>
      <c r="C190" s="311"/>
      <c r="D190" s="311"/>
      <c r="E190" s="311"/>
      <c r="F190" s="311"/>
      <c r="G190" s="311"/>
      <c r="H190" s="311"/>
      <c r="I190" s="311"/>
      <c r="J190" s="311"/>
      <c r="K190" s="311"/>
    </row>
    <row r="191" spans="2:11" ht="18" customHeight="1">
      <c r="B191" s="314" t="s">
        <v>288</v>
      </c>
      <c r="C191" s="311"/>
      <c r="D191" s="311"/>
      <c r="E191" s="311"/>
      <c r="F191" s="311"/>
      <c r="G191" s="311"/>
      <c r="H191" s="311"/>
      <c r="I191" s="315">
        <f>SUM(I189:I190)</f>
        <v>30000000000</v>
      </c>
      <c r="J191" s="314"/>
      <c r="K191" s="315">
        <v>19000000000</v>
      </c>
    </row>
    <row r="192" spans="1:11" ht="17.25" customHeight="1">
      <c r="A192" s="192"/>
      <c r="B192" s="194"/>
      <c r="C192" s="191"/>
      <c r="D192" s="191"/>
      <c r="E192" s="191"/>
      <c r="F192" s="191"/>
      <c r="G192" s="191"/>
      <c r="H192" s="191"/>
      <c r="I192" s="191"/>
      <c r="J192" s="191"/>
      <c r="K192" s="191"/>
    </row>
    <row r="193" spans="2:11" ht="18" customHeight="1">
      <c r="B193" s="194" t="s">
        <v>500</v>
      </c>
      <c r="C193" s="302"/>
      <c r="D193" s="302"/>
      <c r="F193" s="302"/>
      <c r="G193" s="302"/>
      <c r="H193" s="302"/>
      <c r="I193" s="316">
        <f>I186+I191</f>
        <v>41876232404</v>
      </c>
      <c r="J193" s="317"/>
      <c r="K193" s="316">
        <f>K186+K191</f>
        <v>26533882040</v>
      </c>
    </row>
    <row r="194" spans="1:11" s="210" customFormat="1" ht="18" customHeight="1">
      <c r="A194" s="297"/>
      <c r="B194" s="318"/>
      <c r="C194" s="319"/>
      <c r="D194" s="319"/>
      <c r="F194" s="319"/>
      <c r="G194" s="319"/>
      <c r="H194" s="319"/>
      <c r="I194" s="320"/>
      <c r="J194" s="320"/>
      <c r="K194" s="320"/>
    </row>
    <row r="195" spans="1:11" s="210" customFormat="1" ht="18" customHeight="1">
      <c r="A195" s="192">
        <v>8</v>
      </c>
      <c r="B195" s="321" t="s">
        <v>543</v>
      </c>
      <c r="C195" s="322"/>
      <c r="D195" s="319"/>
      <c r="F195" s="319"/>
      <c r="G195" s="319"/>
      <c r="H195" s="319"/>
      <c r="I195" s="221" t="s">
        <v>469</v>
      </c>
      <c r="J195" s="222"/>
      <c r="K195" s="221" t="s">
        <v>470</v>
      </c>
    </row>
    <row r="196" spans="1:11" s="210" customFormat="1" ht="18" customHeight="1">
      <c r="A196" s="192" t="s">
        <v>544</v>
      </c>
      <c r="B196" s="323" t="s">
        <v>545</v>
      </c>
      <c r="C196" s="319"/>
      <c r="D196" s="319"/>
      <c r="F196" s="319"/>
      <c r="G196" s="319"/>
      <c r="H196" s="319"/>
      <c r="I196" s="320"/>
      <c r="J196" s="320"/>
      <c r="K196" s="320"/>
    </row>
    <row r="197" spans="1:11" s="210" customFormat="1" ht="18" customHeight="1">
      <c r="A197" s="192"/>
      <c r="B197" s="318"/>
      <c r="C197" s="191" t="s">
        <v>546</v>
      </c>
      <c r="D197" s="319"/>
      <c r="F197" s="319"/>
      <c r="G197" s="319"/>
      <c r="H197" s="319"/>
      <c r="I197" s="320"/>
      <c r="J197" s="320"/>
      <c r="K197" s="320"/>
    </row>
    <row r="198" spans="2:14" ht="21" customHeight="1">
      <c r="B198" s="191" t="s">
        <v>547</v>
      </c>
      <c r="C198" s="225"/>
      <c r="D198" s="225"/>
      <c r="E198" s="191"/>
      <c r="F198" s="191"/>
      <c r="G198" s="191"/>
      <c r="H198" s="225"/>
      <c r="I198" s="324">
        <v>220694316</v>
      </c>
      <c r="J198" s="325"/>
      <c r="K198" s="324">
        <v>1102657190</v>
      </c>
      <c r="L198" s="326"/>
      <c r="M198" s="326"/>
      <c r="N198" s="326"/>
    </row>
    <row r="199" spans="1:11" s="194" customFormat="1" ht="21" customHeight="1">
      <c r="A199" s="192"/>
      <c r="B199" s="306"/>
      <c r="C199" s="194" t="s">
        <v>288</v>
      </c>
      <c r="D199" s="327"/>
      <c r="E199" s="327"/>
      <c r="F199" s="327"/>
      <c r="G199" s="327"/>
      <c r="H199" s="327"/>
      <c r="I199" s="328">
        <f>SUM(I198)</f>
        <v>220694316</v>
      </c>
      <c r="J199" s="328">
        <f>SUM(J198)</f>
        <v>0</v>
      </c>
      <c r="K199" s="328">
        <f>SUM(K198)</f>
        <v>1102657190</v>
      </c>
    </row>
    <row r="200" spans="1:11" s="194" customFormat="1" ht="13.5" customHeight="1">
      <c r="A200" s="192"/>
      <c r="B200" s="306"/>
      <c r="D200" s="327"/>
      <c r="E200" s="327"/>
      <c r="F200" s="327"/>
      <c r="G200" s="327"/>
      <c r="H200" s="327"/>
      <c r="I200" s="328"/>
      <c r="J200" s="328"/>
      <c r="K200" s="328"/>
    </row>
    <row r="201" spans="1:11" s="194" customFormat="1" ht="21" customHeight="1">
      <c r="A201" s="192" t="s">
        <v>548</v>
      </c>
      <c r="B201" s="306" t="s">
        <v>549</v>
      </c>
      <c r="D201" s="327"/>
      <c r="E201" s="327"/>
      <c r="F201" s="327"/>
      <c r="G201" s="327"/>
      <c r="H201" s="327"/>
      <c r="I201" s="328">
        <f>I202</f>
        <v>148036</v>
      </c>
      <c r="J201" s="328"/>
      <c r="K201" s="328">
        <f>K202</f>
        <v>0</v>
      </c>
    </row>
    <row r="202" spans="1:11" s="194" customFormat="1" ht="15" customHeight="1">
      <c r="A202" s="192"/>
      <c r="B202" s="288" t="s">
        <v>550</v>
      </c>
      <c r="D202" s="327"/>
      <c r="E202" s="327"/>
      <c r="F202" s="327"/>
      <c r="G202" s="327"/>
      <c r="H202" s="327"/>
      <c r="I202" s="329">
        <v>148036</v>
      </c>
      <c r="J202" s="328"/>
      <c r="K202" s="328"/>
    </row>
    <row r="203" spans="1:11" s="194" customFormat="1" ht="15.75" customHeight="1">
      <c r="A203" s="192"/>
      <c r="B203" s="306"/>
      <c r="D203" s="327"/>
      <c r="E203" s="327"/>
      <c r="F203" s="327"/>
      <c r="G203" s="327"/>
      <c r="H203" s="327"/>
      <c r="I203" s="328"/>
      <c r="J203" s="328"/>
      <c r="K203" s="328"/>
    </row>
    <row r="204" spans="1:11" s="210" customFormat="1" ht="18" customHeight="1">
      <c r="A204" s="192" t="s">
        <v>551</v>
      </c>
      <c r="B204" s="321" t="s">
        <v>552</v>
      </c>
      <c r="C204" s="322"/>
      <c r="D204" s="319"/>
      <c r="E204" s="319"/>
      <c r="F204" s="319"/>
      <c r="G204" s="319"/>
      <c r="H204" s="319"/>
      <c r="I204" s="221" t="s">
        <v>469</v>
      </c>
      <c r="J204" s="222"/>
      <c r="K204" s="221" t="s">
        <v>470</v>
      </c>
    </row>
    <row r="205" spans="1:14" s="210" customFormat="1" ht="18" customHeight="1">
      <c r="A205" s="297"/>
      <c r="B205" s="199" t="s">
        <v>553</v>
      </c>
      <c r="C205" s="319"/>
      <c r="D205" s="319"/>
      <c r="E205" s="319"/>
      <c r="F205" s="319"/>
      <c r="G205" s="319"/>
      <c r="H205" s="319"/>
      <c r="I205" s="330">
        <v>596120902</v>
      </c>
      <c r="J205" s="331"/>
      <c r="K205" s="331">
        <v>528974087</v>
      </c>
      <c r="L205" s="320"/>
      <c r="M205" s="320"/>
      <c r="N205" s="320"/>
    </row>
    <row r="206" spans="1:14" s="210" customFormat="1" ht="18" customHeight="1">
      <c r="A206" s="297"/>
      <c r="B206" s="199" t="s">
        <v>554</v>
      </c>
      <c r="C206" s="319"/>
      <c r="D206" s="319"/>
      <c r="E206" s="319"/>
      <c r="F206" s="319"/>
      <c r="G206" s="319"/>
      <c r="H206" s="332"/>
      <c r="I206" s="333">
        <v>2154364447</v>
      </c>
      <c r="J206" s="326"/>
      <c r="K206" s="326">
        <v>1456179290</v>
      </c>
      <c r="L206" s="334"/>
      <c r="M206" s="334"/>
      <c r="N206" s="334"/>
    </row>
    <row r="207" spans="2:14" ht="17.25" customHeight="1">
      <c r="B207" s="100" t="s">
        <v>555</v>
      </c>
      <c r="C207" s="225"/>
      <c r="D207" s="225"/>
      <c r="E207" s="225"/>
      <c r="F207" s="225"/>
      <c r="G207" s="225"/>
      <c r="H207" s="225"/>
      <c r="I207" s="333">
        <v>6315655</v>
      </c>
      <c r="J207" s="326"/>
      <c r="K207" s="326"/>
      <c r="L207" s="326"/>
      <c r="M207" s="326"/>
      <c r="N207" s="326"/>
    </row>
    <row r="208" spans="1:11" s="194" customFormat="1" ht="16.5" customHeight="1">
      <c r="A208" s="192"/>
      <c r="B208" s="335" t="s">
        <v>713</v>
      </c>
      <c r="C208" s="336"/>
      <c r="D208" s="327"/>
      <c r="E208" s="327"/>
      <c r="F208" s="327"/>
      <c r="G208" s="327"/>
      <c r="H208" s="327"/>
      <c r="I208" s="329">
        <v>3314962200</v>
      </c>
      <c r="J208" s="328"/>
      <c r="K208" s="328" t="s">
        <v>520</v>
      </c>
    </row>
    <row r="209" spans="2:12" ht="16.5" customHeight="1">
      <c r="B209" s="336" t="s">
        <v>288</v>
      </c>
      <c r="C209" s="335"/>
      <c r="D209" s="225"/>
      <c r="E209" s="191"/>
      <c r="F209" s="225"/>
      <c r="G209" s="225"/>
      <c r="H209" s="225"/>
      <c r="I209" s="337">
        <f>SUM(I205:I208)</f>
        <v>6071763204</v>
      </c>
      <c r="J209" s="317"/>
      <c r="K209" s="316">
        <f>SUM(K205:K208)</f>
        <v>1985153377</v>
      </c>
      <c r="L209" s="304"/>
    </row>
    <row r="210" spans="2:12" ht="15.75" customHeight="1">
      <c r="B210" s="335"/>
      <c r="C210" s="335"/>
      <c r="D210" s="225"/>
      <c r="E210" s="225"/>
      <c r="F210" s="225"/>
      <c r="G210" s="225"/>
      <c r="H210" s="225"/>
      <c r="I210" s="326"/>
      <c r="J210" s="326"/>
      <c r="K210" s="326"/>
      <c r="L210" s="304"/>
    </row>
    <row r="211" spans="2:12" ht="15.75" customHeight="1">
      <c r="B211" s="335"/>
      <c r="C211" s="335"/>
      <c r="D211" s="225"/>
      <c r="E211" s="225"/>
      <c r="F211" s="225"/>
      <c r="G211" s="225"/>
      <c r="H211" s="225"/>
      <c r="I211" s="326"/>
      <c r="J211" s="326"/>
      <c r="K211" s="326"/>
      <c r="L211" s="304"/>
    </row>
    <row r="212" spans="2:12" ht="15.75" customHeight="1">
      <c r="B212" s="335"/>
      <c r="C212" s="335"/>
      <c r="D212" s="225"/>
      <c r="E212" s="225"/>
      <c r="F212" s="225"/>
      <c r="G212" s="225"/>
      <c r="H212" s="225"/>
      <c r="I212" s="326"/>
      <c r="J212" s="326"/>
      <c r="K212" s="326"/>
      <c r="L212" s="304"/>
    </row>
    <row r="213" spans="2:12" ht="15.75" customHeight="1">
      <c r="B213" s="335"/>
      <c r="C213" s="335"/>
      <c r="D213" s="225"/>
      <c r="E213" s="225"/>
      <c r="F213" s="225"/>
      <c r="G213" s="225"/>
      <c r="H213" s="225"/>
      <c r="I213" s="326"/>
      <c r="J213" s="326"/>
      <c r="K213" s="326"/>
      <c r="L213" s="304"/>
    </row>
    <row r="214" spans="1:11" ht="18" customHeight="1">
      <c r="A214" s="192" t="s">
        <v>556</v>
      </c>
      <c r="B214" s="306" t="s">
        <v>557</v>
      </c>
      <c r="C214" s="306"/>
      <c r="D214" s="191"/>
      <c r="E214" s="191"/>
      <c r="F214" s="191"/>
      <c r="G214" s="191"/>
      <c r="H214" s="191"/>
      <c r="I214" s="221" t="s">
        <v>469</v>
      </c>
      <c r="J214" s="222"/>
      <c r="K214" s="221" t="s">
        <v>470</v>
      </c>
    </row>
    <row r="215" spans="2:11" ht="18" customHeight="1">
      <c r="B215" s="520" t="s">
        <v>558</v>
      </c>
      <c r="C215" s="520"/>
      <c r="D215" s="520"/>
      <c r="E215" s="520"/>
      <c r="F215" s="164"/>
      <c r="G215" s="164"/>
      <c r="H215" s="164"/>
      <c r="I215" s="338">
        <v>2800000000</v>
      </c>
      <c r="J215" s="339"/>
      <c r="K215" s="340">
        <v>2800000000</v>
      </c>
    </row>
    <row r="216" spans="2:11" ht="30.75" customHeight="1">
      <c r="B216" s="507" t="s">
        <v>559</v>
      </c>
      <c r="C216" s="507"/>
      <c r="D216" s="507"/>
      <c r="E216" s="507"/>
      <c r="F216" s="507"/>
      <c r="G216" s="507"/>
      <c r="H216" s="507"/>
      <c r="I216" s="340"/>
      <c r="J216" s="339"/>
      <c r="K216" s="340">
        <v>17050000</v>
      </c>
    </row>
    <row r="217" spans="2:11" ht="18" customHeight="1">
      <c r="B217" s="507" t="s">
        <v>560</v>
      </c>
      <c r="C217" s="507"/>
      <c r="D217" s="507"/>
      <c r="E217" s="507"/>
      <c r="F217" s="507"/>
      <c r="G217" s="507"/>
      <c r="H217" s="507"/>
      <c r="I217" s="340"/>
      <c r="J217" s="339"/>
      <c r="K217" s="340">
        <v>5014000</v>
      </c>
    </row>
    <row r="218" spans="1:11" ht="18.75" customHeight="1">
      <c r="A218" s="213"/>
      <c r="B218" s="199" t="s">
        <v>561</v>
      </c>
      <c r="C218" s="196"/>
      <c r="D218" s="196"/>
      <c r="E218" s="196"/>
      <c r="F218" s="196"/>
      <c r="G218" s="196"/>
      <c r="H218" s="341"/>
      <c r="I218" s="342"/>
      <c r="J218" s="343"/>
      <c r="K218" s="342">
        <v>5976000</v>
      </c>
    </row>
    <row r="219" spans="1:11" ht="27.75" customHeight="1">
      <c r="A219" s="211"/>
      <c r="B219" s="525" t="s">
        <v>562</v>
      </c>
      <c r="C219" s="525"/>
      <c r="D219" s="525"/>
      <c r="E219" s="525"/>
      <c r="F219" s="525"/>
      <c r="G219" s="525"/>
      <c r="H219" s="525"/>
      <c r="I219" s="344"/>
      <c r="J219" s="345"/>
      <c r="K219" s="344">
        <v>1278200</v>
      </c>
    </row>
    <row r="220" spans="1:11" ht="17.25" customHeight="1">
      <c r="A220" s="211"/>
      <c r="B220" s="525" t="s">
        <v>563</v>
      </c>
      <c r="C220" s="525"/>
      <c r="D220" s="525"/>
      <c r="E220" s="525"/>
      <c r="F220" s="525"/>
      <c r="G220" s="525"/>
      <c r="H220" s="289"/>
      <c r="I220" s="344">
        <v>294023210</v>
      </c>
      <c r="J220" s="345"/>
      <c r="K220" s="344"/>
    </row>
    <row r="221" spans="1:11" ht="17.25" customHeight="1">
      <c r="A221" s="211"/>
      <c r="B221" s="525" t="s">
        <v>564</v>
      </c>
      <c r="C221" s="525"/>
      <c r="D221" s="525"/>
      <c r="E221" s="525"/>
      <c r="F221" s="289"/>
      <c r="G221" s="289"/>
      <c r="H221" s="289"/>
      <c r="I221" s="344">
        <v>-11252949</v>
      </c>
      <c r="J221" s="345"/>
      <c r="K221" s="344"/>
    </row>
    <row r="222" spans="1:11" ht="17.25" customHeight="1">
      <c r="A222" s="211"/>
      <c r="B222" s="525" t="s">
        <v>565</v>
      </c>
      <c r="C222" s="526"/>
      <c r="D222" s="526"/>
      <c r="E222" s="526"/>
      <c r="F222" s="526"/>
      <c r="G222" s="526"/>
      <c r="H222" s="289"/>
      <c r="I222" s="344">
        <v>56946374</v>
      </c>
      <c r="J222" s="345"/>
      <c r="K222" s="344"/>
    </row>
    <row r="223" spans="1:11" s="194" customFormat="1" ht="21" customHeight="1">
      <c r="A223" s="213"/>
      <c r="B223" s="306"/>
      <c r="C223" s="327" t="s">
        <v>288</v>
      </c>
      <c r="D223" s="327"/>
      <c r="E223" s="327"/>
      <c r="F223" s="327"/>
      <c r="G223" s="327"/>
      <c r="H223" s="346"/>
      <c r="I223" s="347">
        <f>SUM(I215:I222)</f>
        <v>3139716635</v>
      </c>
      <c r="J223" s="348"/>
      <c r="K223" s="347">
        <f>SUM(K215:K221)</f>
        <v>2829318200</v>
      </c>
    </row>
    <row r="224" spans="1:11" s="194" customFormat="1" ht="14.25" customHeight="1">
      <c r="A224" s="213"/>
      <c r="B224" s="306"/>
      <c r="C224" s="327"/>
      <c r="D224" s="327"/>
      <c r="E224" s="327"/>
      <c r="F224" s="327"/>
      <c r="G224" s="327"/>
      <c r="H224" s="346"/>
      <c r="I224" s="346"/>
      <c r="J224" s="196"/>
      <c r="K224" s="196"/>
    </row>
    <row r="225" spans="1:14" ht="18" customHeight="1">
      <c r="A225" s="213" t="s">
        <v>566</v>
      </c>
      <c r="B225" s="194" t="s">
        <v>567</v>
      </c>
      <c r="C225" s="349"/>
      <c r="D225" s="301"/>
      <c r="E225" s="301"/>
      <c r="F225" s="301"/>
      <c r="G225" s="301"/>
      <c r="H225" s="298"/>
      <c r="I225" s="350">
        <v>6553862962</v>
      </c>
      <c r="J225" s="350"/>
      <c r="K225" s="350">
        <v>6934049772</v>
      </c>
      <c r="L225" s="351"/>
      <c r="M225" s="352"/>
      <c r="N225" s="352"/>
    </row>
    <row r="226" spans="1:11" s="210" customFormat="1" ht="12.75" customHeight="1">
      <c r="A226" s="353"/>
      <c r="B226" s="318"/>
      <c r="C226" s="354"/>
      <c r="D226" s="354"/>
      <c r="E226" s="354"/>
      <c r="F226" s="354"/>
      <c r="G226" s="354"/>
      <c r="H226" s="299"/>
      <c r="I226" s="299"/>
      <c r="J226" s="299"/>
      <c r="K226" s="299"/>
    </row>
    <row r="227" spans="1:14" ht="20.25" customHeight="1">
      <c r="A227" s="213" t="s">
        <v>568</v>
      </c>
      <c r="B227" s="306" t="s">
        <v>569</v>
      </c>
      <c r="C227" s="327"/>
      <c r="D227" s="300"/>
      <c r="E227" s="300"/>
      <c r="F227" s="300"/>
      <c r="G227" s="300"/>
      <c r="H227" s="300"/>
      <c r="I227" s="221" t="s">
        <v>469</v>
      </c>
      <c r="J227" s="222"/>
      <c r="K227" s="221" t="s">
        <v>470</v>
      </c>
      <c r="L227" s="304"/>
      <c r="M227" s="304"/>
      <c r="N227" s="304"/>
    </row>
    <row r="228" spans="1:11" s="194" customFormat="1" ht="18" customHeight="1">
      <c r="A228" s="213"/>
      <c r="B228" s="100" t="s">
        <v>570</v>
      </c>
      <c r="C228" s="327"/>
      <c r="D228" s="327"/>
      <c r="E228" s="327"/>
      <c r="F228" s="327"/>
      <c r="G228" s="327"/>
      <c r="H228" s="327"/>
      <c r="I228" s="333"/>
      <c r="J228" s="333"/>
      <c r="K228" s="333">
        <v>540800</v>
      </c>
    </row>
    <row r="229" spans="1:11" ht="18" customHeight="1">
      <c r="A229" s="211"/>
      <c r="B229" s="100" t="s">
        <v>571</v>
      </c>
      <c r="C229" s="301"/>
      <c r="D229" s="301"/>
      <c r="E229" s="301"/>
      <c r="F229" s="301"/>
      <c r="G229" s="301"/>
      <c r="H229" s="298"/>
      <c r="I229" s="355">
        <v>34809000</v>
      </c>
      <c r="J229" s="355"/>
      <c r="K229" s="355">
        <v>42342245</v>
      </c>
    </row>
    <row r="230" spans="1:11" ht="18" customHeight="1">
      <c r="A230" s="211"/>
      <c r="B230" s="100" t="s">
        <v>572</v>
      </c>
      <c r="C230" s="301"/>
      <c r="D230" s="301"/>
      <c r="E230" s="301"/>
      <c r="F230" s="301"/>
      <c r="G230" s="301"/>
      <c r="H230" s="298"/>
      <c r="I230" s="355">
        <v>1658648</v>
      </c>
      <c r="J230" s="355"/>
      <c r="K230" s="355"/>
    </row>
    <row r="231" spans="1:14" s="210" customFormat="1" ht="18" customHeight="1">
      <c r="A231" s="353"/>
      <c r="B231" s="288" t="s">
        <v>573</v>
      </c>
      <c r="C231" s="305"/>
      <c r="D231" s="318"/>
      <c r="E231" s="318"/>
      <c r="F231" s="318"/>
      <c r="G231" s="356"/>
      <c r="H231" s="298"/>
      <c r="I231" s="355">
        <v>31200000</v>
      </c>
      <c r="J231" s="355"/>
      <c r="K231" s="355">
        <v>7500083333</v>
      </c>
      <c r="L231" s="357"/>
      <c r="M231" s="357"/>
      <c r="N231" s="357"/>
    </row>
    <row r="232" spans="1:11" ht="21" customHeight="1">
      <c r="A232" s="211"/>
      <c r="B232" s="191" t="s">
        <v>574</v>
      </c>
      <c r="C232" s="300"/>
      <c r="D232" s="300"/>
      <c r="E232" s="300"/>
      <c r="F232" s="300"/>
      <c r="G232" s="300"/>
      <c r="H232" s="300"/>
      <c r="I232" s="333">
        <v>17425590</v>
      </c>
      <c r="J232" s="333"/>
      <c r="K232" s="333">
        <v>17425590</v>
      </c>
    </row>
    <row r="233" spans="1:11" s="194" customFormat="1" ht="18" customHeight="1">
      <c r="A233" s="213"/>
      <c r="B233" s="300" t="s">
        <v>575</v>
      </c>
      <c r="C233" s="300"/>
      <c r="D233" s="300"/>
      <c r="E233" s="300"/>
      <c r="F233" s="300"/>
      <c r="G233" s="300"/>
      <c r="H233" s="300"/>
      <c r="I233" s="358">
        <v>645432550</v>
      </c>
      <c r="J233" s="359"/>
      <c r="K233" s="329">
        <v>414824850</v>
      </c>
    </row>
    <row r="234" spans="1:11" ht="18" customHeight="1">
      <c r="A234" s="211"/>
      <c r="B234" s="306" t="s">
        <v>288</v>
      </c>
      <c r="C234" s="300"/>
      <c r="D234" s="300"/>
      <c r="E234" s="300"/>
      <c r="F234" s="300"/>
      <c r="G234" s="300"/>
      <c r="H234" s="300"/>
      <c r="I234" s="360">
        <f>SUM(I228:I233)</f>
        <v>730525788</v>
      </c>
      <c r="J234" s="361"/>
      <c r="K234" s="360">
        <f>SUM(K228:K233)</f>
        <v>7975216818</v>
      </c>
    </row>
    <row r="235" spans="1:14" ht="12.75" customHeight="1">
      <c r="A235" s="211"/>
      <c r="B235" s="191"/>
      <c r="C235" s="300"/>
      <c r="D235" s="300"/>
      <c r="E235" s="300"/>
      <c r="F235" s="300"/>
      <c r="G235" s="300"/>
      <c r="H235" s="300"/>
      <c r="I235" s="329"/>
      <c r="J235" s="329"/>
      <c r="K235" s="326"/>
      <c r="L235" s="304"/>
      <c r="M235" s="304"/>
      <c r="N235" s="304"/>
    </row>
    <row r="236" spans="1:14" ht="16.5" customHeight="1">
      <c r="A236" s="213" t="s">
        <v>576</v>
      </c>
      <c r="B236" s="296" t="s">
        <v>577</v>
      </c>
      <c r="C236" s="296"/>
      <c r="D236" s="167"/>
      <c r="E236" s="167"/>
      <c r="F236" s="167"/>
      <c r="G236" s="167"/>
      <c r="H236" s="167"/>
      <c r="I236" s="362">
        <v>582188900</v>
      </c>
      <c r="J236" s="362"/>
      <c r="K236" s="362">
        <v>1696305090</v>
      </c>
      <c r="L236" s="304"/>
      <c r="M236" s="304"/>
      <c r="N236" s="304"/>
    </row>
    <row r="237" spans="1:11" ht="11.25" customHeight="1">
      <c r="A237" s="213"/>
      <c r="B237" s="194"/>
      <c r="I237" s="363"/>
      <c r="J237" s="294"/>
      <c r="K237" s="363"/>
    </row>
    <row r="238" spans="1:11" ht="18" customHeight="1" thickBot="1">
      <c r="A238" s="211"/>
      <c r="B238" s="321" t="s">
        <v>479</v>
      </c>
      <c r="I238" s="364">
        <f>I199+I201+I209+I223+I225+I234+I236</f>
        <v>17298899841</v>
      </c>
      <c r="J238" s="365">
        <f>J199+J209+J225+J234+J236</f>
        <v>0</v>
      </c>
      <c r="K238" s="364">
        <f>K199+K209+K223+K225+K234+K236</f>
        <v>22522700447</v>
      </c>
    </row>
    <row r="239" spans="1:11" ht="12.75" customHeight="1" thickTop="1">
      <c r="A239" s="211"/>
      <c r="B239" s="199"/>
      <c r="I239" s="298"/>
      <c r="J239" s="366"/>
      <c r="K239" s="298"/>
    </row>
    <row r="240" spans="1:11" ht="18" customHeight="1">
      <c r="A240" s="213">
        <v>9</v>
      </c>
      <c r="B240" s="367" t="s">
        <v>578</v>
      </c>
      <c r="C240" s="194"/>
      <c r="I240" s="221" t="s">
        <v>469</v>
      </c>
      <c r="J240" s="222"/>
      <c r="K240" s="221" t="s">
        <v>470</v>
      </c>
    </row>
    <row r="241" spans="1:14" ht="18" customHeight="1">
      <c r="A241" s="213" t="s">
        <v>463</v>
      </c>
      <c r="B241" s="368" t="s">
        <v>579</v>
      </c>
      <c r="I241" s="369"/>
      <c r="J241" s="369"/>
      <c r="K241" s="369"/>
      <c r="L241" s="304"/>
      <c r="M241" s="304"/>
      <c r="N241" s="304"/>
    </row>
    <row r="242" spans="1:14" ht="18" customHeight="1">
      <c r="A242" s="211"/>
      <c r="B242" s="100" t="s">
        <v>580</v>
      </c>
      <c r="I242" s="370">
        <v>1768515936</v>
      </c>
      <c r="J242" s="370"/>
      <c r="K242" s="370">
        <v>1402684081</v>
      </c>
      <c r="L242" s="370"/>
      <c r="M242" s="370"/>
      <c r="N242" s="370"/>
    </row>
    <row r="243" spans="1:11" ht="7.5" customHeight="1">
      <c r="A243" s="211"/>
      <c r="I243" s="370"/>
      <c r="J243" s="370"/>
      <c r="K243" s="370"/>
    </row>
    <row r="244" spans="1:11" ht="18" customHeight="1">
      <c r="A244" s="211"/>
      <c r="C244" s="194" t="s">
        <v>288</v>
      </c>
      <c r="I244" s="371">
        <f>SUM(I242)</f>
        <v>1768515936</v>
      </c>
      <c r="J244" s="372"/>
      <c r="K244" s="371">
        <f>SUM(K242)</f>
        <v>1402684081</v>
      </c>
    </row>
    <row r="245" spans="1:11" ht="17.25" customHeight="1">
      <c r="A245" s="211"/>
      <c r="I245" s="221" t="s">
        <v>469</v>
      </c>
      <c r="J245" s="222"/>
      <c r="K245" s="221" t="s">
        <v>470</v>
      </c>
    </row>
    <row r="246" spans="1:11" s="194" customFormat="1" ht="18" customHeight="1">
      <c r="A246" s="213" t="s">
        <v>464</v>
      </c>
      <c r="B246" s="321" t="s">
        <v>581</v>
      </c>
      <c r="I246" s="373"/>
      <c r="J246" s="294"/>
      <c r="K246" s="373">
        <v>87720953</v>
      </c>
    </row>
    <row r="247" spans="1:11" s="194" customFormat="1" ht="18" customHeight="1">
      <c r="A247" s="213"/>
      <c r="B247" s="199"/>
      <c r="C247" s="194" t="s">
        <v>288</v>
      </c>
      <c r="I247" s="374">
        <f>SUM(I246)</f>
        <v>0</v>
      </c>
      <c r="J247" s="372"/>
      <c r="K247" s="374">
        <f>SUM(K246)</f>
        <v>87720953</v>
      </c>
    </row>
    <row r="248" spans="1:11" s="194" customFormat="1" ht="11.25" customHeight="1">
      <c r="A248" s="213"/>
      <c r="B248" s="199"/>
      <c r="I248" s="375"/>
      <c r="J248" s="296"/>
      <c r="K248" s="376"/>
    </row>
    <row r="249" spans="1:14" ht="18" customHeight="1">
      <c r="A249" s="213" t="s">
        <v>465</v>
      </c>
      <c r="B249" s="194" t="s">
        <v>582</v>
      </c>
      <c r="C249" s="194"/>
      <c r="D249" s="194"/>
      <c r="E249" s="194"/>
      <c r="F249" s="194"/>
      <c r="G249" s="194"/>
      <c r="H249" s="194"/>
      <c r="I249" s="221" t="s">
        <v>469</v>
      </c>
      <c r="J249" s="222"/>
      <c r="K249" s="221" t="s">
        <v>470</v>
      </c>
      <c r="L249" s="304"/>
      <c r="M249" s="304"/>
      <c r="N249" s="304"/>
    </row>
    <row r="250" spans="1:14" ht="18" customHeight="1">
      <c r="A250" s="211"/>
      <c r="B250" s="100" t="s">
        <v>583</v>
      </c>
      <c r="C250" s="194"/>
      <c r="D250" s="194"/>
      <c r="E250" s="194"/>
      <c r="F250" s="194"/>
      <c r="G250" s="194"/>
      <c r="H250" s="194"/>
      <c r="I250" s="333"/>
      <c r="J250" s="377"/>
      <c r="K250" s="333">
        <v>54522570</v>
      </c>
      <c r="L250" s="333"/>
      <c r="M250" s="377"/>
      <c r="N250" s="333"/>
    </row>
    <row r="251" spans="1:11" s="210" customFormat="1" ht="20.25" customHeight="1">
      <c r="A251" s="213"/>
      <c r="B251" s="194" t="s">
        <v>288</v>
      </c>
      <c r="C251" s="166"/>
      <c r="I251" s="371">
        <f>SUM(I250)</f>
        <v>0</v>
      </c>
      <c r="J251" s="240"/>
      <c r="K251" s="371">
        <f>SUM(K250)</f>
        <v>54522570</v>
      </c>
    </row>
    <row r="252" spans="1:11" s="210" customFormat="1" ht="18" customHeight="1" thickBot="1">
      <c r="A252" s="353"/>
      <c r="B252" s="378" t="s">
        <v>500</v>
      </c>
      <c r="C252" s="379"/>
      <c r="I252" s="380">
        <f>I242+I246+I250</f>
        <v>1768515936</v>
      </c>
      <c r="J252" s="381">
        <f>J242+J246+J250</f>
        <v>0</v>
      </c>
      <c r="K252" s="380">
        <f>K242+K246+K250</f>
        <v>1544927604</v>
      </c>
    </row>
    <row r="253" spans="1:11" s="210" customFormat="1" ht="9" customHeight="1" thickTop="1">
      <c r="A253" s="353"/>
      <c r="B253" s="382"/>
      <c r="C253" s="166"/>
      <c r="I253" s="383"/>
      <c r="J253" s="384"/>
      <c r="K253" s="383"/>
    </row>
    <row r="254" spans="1:14" s="210" customFormat="1" ht="18" customHeight="1">
      <c r="A254" s="213"/>
      <c r="B254" s="194"/>
      <c r="C254" s="194"/>
      <c r="D254" s="194"/>
      <c r="E254" s="194"/>
      <c r="F254" s="194"/>
      <c r="G254" s="194"/>
      <c r="H254" s="194"/>
      <c r="I254" s="385"/>
      <c r="J254" s="386"/>
      <c r="K254" s="385"/>
      <c r="L254" s="387"/>
      <c r="M254" s="387"/>
      <c r="N254" s="387"/>
    </row>
    <row r="255" spans="1:11" s="210" customFormat="1" ht="15.75" customHeight="1">
      <c r="A255" s="353"/>
      <c r="B255" s="382"/>
      <c r="C255" s="166"/>
      <c r="I255" s="355"/>
      <c r="J255" s="388"/>
      <c r="K255" s="355"/>
    </row>
    <row r="256" spans="1:12" s="210" customFormat="1" ht="12.75" customHeight="1">
      <c r="A256" s="213">
        <v>10</v>
      </c>
      <c r="B256" s="194" t="s">
        <v>584</v>
      </c>
      <c r="C256" s="194"/>
      <c r="I256" s="389"/>
      <c r="J256" s="390"/>
      <c r="K256" s="389"/>
      <c r="L256" s="382"/>
    </row>
    <row r="257" spans="1:12" s="210" customFormat="1" ht="12.75" customHeight="1">
      <c r="A257" s="353"/>
      <c r="B257" s="382" t="s">
        <v>585</v>
      </c>
      <c r="C257" s="166"/>
      <c r="I257" s="389"/>
      <c r="J257" s="390"/>
      <c r="K257" s="389"/>
      <c r="L257" s="382"/>
    </row>
    <row r="258" spans="1:12" s="210" customFormat="1" ht="12.75" customHeight="1">
      <c r="A258" s="353"/>
      <c r="B258" s="382"/>
      <c r="C258" s="209"/>
      <c r="I258" s="389"/>
      <c r="J258" s="390"/>
      <c r="K258" s="389"/>
      <c r="L258" s="382"/>
    </row>
    <row r="259" spans="1:11" s="210" customFormat="1" ht="18" customHeight="1">
      <c r="A259" s="353"/>
      <c r="B259" s="391" t="s">
        <v>586</v>
      </c>
      <c r="C259" s="166"/>
      <c r="G259" s="392" t="s">
        <v>587</v>
      </c>
      <c r="I259" s="221" t="s">
        <v>469</v>
      </c>
      <c r="J259" s="222"/>
      <c r="K259" s="221" t="s">
        <v>470</v>
      </c>
    </row>
    <row r="260" spans="1:15" s="194" customFormat="1" ht="24.75" customHeight="1">
      <c r="A260" s="213"/>
      <c r="B260" s="100" t="s">
        <v>588</v>
      </c>
      <c r="C260" s="100"/>
      <c r="D260" s="100"/>
      <c r="E260" s="100"/>
      <c r="F260" s="100"/>
      <c r="G260" s="393">
        <v>0.51</v>
      </c>
      <c r="I260" s="394">
        <v>12750000000</v>
      </c>
      <c r="J260" s="333"/>
      <c r="K260" s="394">
        <v>12750000000</v>
      </c>
      <c r="L260" s="233"/>
      <c r="M260" s="233"/>
      <c r="N260" s="233"/>
      <c r="O260" s="233"/>
    </row>
    <row r="261" spans="1:11" ht="18" customHeight="1">
      <c r="A261" s="211"/>
      <c r="B261" s="100" t="s">
        <v>589</v>
      </c>
      <c r="G261" s="393">
        <v>0.49</v>
      </c>
      <c r="I261" s="29">
        <v>12250000000</v>
      </c>
      <c r="J261" s="29"/>
      <c r="K261" s="29">
        <v>12250000000</v>
      </c>
    </row>
    <row r="262" spans="1:11" ht="18" customHeight="1" thickBot="1">
      <c r="A262" s="211"/>
      <c r="B262" s="523" t="s">
        <v>479</v>
      </c>
      <c r="C262" s="523"/>
      <c r="D262" s="523"/>
      <c r="E262" s="523"/>
      <c r="F262" s="523"/>
      <c r="G262" s="523"/>
      <c r="H262" s="395"/>
      <c r="I262" s="396">
        <v>25000000000</v>
      </c>
      <c r="J262" s="397"/>
      <c r="K262" s="396">
        <v>25000000000</v>
      </c>
    </row>
    <row r="263" spans="1:11" ht="18" customHeight="1" thickTop="1">
      <c r="A263" s="211"/>
      <c r="I263" s="370"/>
      <c r="J263" s="29"/>
      <c r="K263" s="370"/>
    </row>
    <row r="264" spans="1:11" s="194" customFormat="1" ht="18" customHeight="1">
      <c r="A264" s="212"/>
      <c r="B264" s="194" t="s">
        <v>590</v>
      </c>
      <c r="H264" s="100"/>
      <c r="I264" s="221" t="s">
        <v>469</v>
      </c>
      <c r="J264" s="222"/>
      <c r="K264" s="221" t="s">
        <v>470</v>
      </c>
    </row>
    <row r="265" spans="1:11" ht="18" customHeight="1">
      <c r="A265" s="211"/>
      <c r="B265" s="166" t="s">
        <v>591</v>
      </c>
      <c r="C265" s="398"/>
      <c r="D265" s="398"/>
      <c r="E265" s="398"/>
      <c r="F265" s="398"/>
      <c r="G265" s="398"/>
      <c r="H265" s="399"/>
      <c r="I265" s="400"/>
      <c r="J265" s="273"/>
      <c r="K265" s="273"/>
    </row>
    <row r="266" spans="1:11" s="194" customFormat="1" ht="18" customHeight="1">
      <c r="A266" s="213"/>
      <c r="B266" s="166" t="s">
        <v>592</v>
      </c>
      <c r="C266" s="401"/>
      <c r="D266" s="401"/>
      <c r="E266" s="401"/>
      <c r="F266" s="401"/>
      <c r="G266" s="401"/>
      <c r="H266" s="306"/>
      <c r="I266" s="275">
        <v>25000000000</v>
      </c>
      <c r="J266" s="275"/>
      <c r="K266" s="402">
        <v>25000000000</v>
      </c>
    </row>
    <row r="267" spans="1:11" ht="18" customHeight="1">
      <c r="A267" s="211"/>
      <c r="B267" s="166" t="s">
        <v>593</v>
      </c>
      <c r="C267" s="403"/>
      <c r="D267" s="403"/>
      <c r="E267" s="403"/>
      <c r="F267" s="403"/>
      <c r="G267" s="403"/>
      <c r="H267" s="401"/>
      <c r="I267" s="275" t="s">
        <v>594</v>
      </c>
      <c r="J267" s="402"/>
      <c r="K267" s="402" t="s">
        <v>595</v>
      </c>
    </row>
    <row r="268" spans="1:11" s="210" customFormat="1" ht="18" customHeight="1">
      <c r="A268" s="353"/>
      <c r="B268" s="166" t="s">
        <v>596</v>
      </c>
      <c r="C268" s="403"/>
      <c r="D268" s="403"/>
      <c r="E268" s="403"/>
      <c r="F268" s="403"/>
      <c r="G268" s="403"/>
      <c r="H268" s="403"/>
      <c r="I268" s="402" t="s">
        <v>594</v>
      </c>
      <c r="J268" s="402"/>
      <c r="K268" s="402" t="s">
        <v>595</v>
      </c>
    </row>
    <row r="269" spans="1:11" s="210" customFormat="1" ht="18" customHeight="1">
      <c r="A269" s="353"/>
      <c r="B269" s="166" t="s">
        <v>597</v>
      </c>
      <c r="C269" s="403"/>
      <c r="D269" s="403"/>
      <c r="E269" s="403"/>
      <c r="F269" s="403"/>
      <c r="G269" s="403"/>
      <c r="H269" s="403"/>
      <c r="I269" s="402">
        <v>25000000000</v>
      </c>
      <c r="J269" s="402"/>
      <c r="K269" s="402">
        <v>25000000000</v>
      </c>
    </row>
    <row r="270" spans="1:11" s="210" customFormat="1" ht="18" customHeight="1">
      <c r="A270" s="353"/>
      <c r="B270" s="166" t="s">
        <v>598</v>
      </c>
      <c r="C270" s="403"/>
      <c r="D270" s="403"/>
      <c r="E270" s="403"/>
      <c r="F270" s="403"/>
      <c r="G270" s="403"/>
      <c r="H270" s="403"/>
      <c r="I270" s="402">
        <v>7500000000</v>
      </c>
      <c r="J270" s="402"/>
      <c r="K270" s="402">
        <v>7500000000</v>
      </c>
    </row>
    <row r="271" spans="1:11" s="210" customFormat="1" ht="9.75" customHeight="1">
      <c r="A271" s="353"/>
      <c r="B271" s="166"/>
      <c r="C271" s="403"/>
      <c r="D271" s="403"/>
      <c r="E271" s="403"/>
      <c r="F271" s="403"/>
      <c r="G271" s="403"/>
      <c r="H271" s="403"/>
      <c r="I271" s="402"/>
      <c r="J271" s="402"/>
      <c r="K271" s="402"/>
    </row>
    <row r="272" spans="1:11" s="194" customFormat="1" ht="18" customHeight="1">
      <c r="A272" s="213"/>
      <c r="B272" s="208" t="s">
        <v>599</v>
      </c>
      <c r="C272" s="401"/>
      <c r="D272" s="401"/>
      <c r="E272" s="401"/>
      <c r="F272" s="401"/>
      <c r="G272" s="401"/>
      <c r="H272" s="401"/>
      <c r="I272" s="221" t="s">
        <v>469</v>
      </c>
      <c r="J272" s="222"/>
      <c r="K272" s="221" t="s">
        <v>470</v>
      </c>
    </row>
    <row r="273" spans="1:11" ht="18" customHeight="1">
      <c r="A273" s="211"/>
      <c r="B273" s="166" t="s">
        <v>600</v>
      </c>
      <c r="C273" s="403"/>
      <c r="D273" s="403"/>
      <c r="E273" s="403"/>
      <c r="F273" s="403"/>
      <c r="G273" s="403"/>
      <c r="H273" s="401"/>
      <c r="I273" s="275">
        <v>2500000</v>
      </c>
      <c r="J273" s="402"/>
      <c r="K273" s="402">
        <v>2500000</v>
      </c>
    </row>
    <row r="274" spans="1:11" s="210" customFormat="1" ht="18" customHeight="1">
      <c r="A274" s="353"/>
      <c r="B274" s="166" t="s">
        <v>601</v>
      </c>
      <c r="C274" s="403"/>
      <c r="D274" s="403"/>
      <c r="E274" s="403"/>
      <c r="F274" s="403"/>
      <c r="G274" s="403"/>
      <c r="H274" s="403"/>
      <c r="I274" s="402">
        <v>1225000</v>
      </c>
      <c r="J274" s="402"/>
      <c r="K274" s="402">
        <v>1225000</v>
      </c>
    </row>
    <row r="275" spans="1:11" s="210" customFormat="1" ht="18" customHeight="1">
      <c r="A275" s="353"/>
      <c r="B275" s="166" t="s">
        <v>602</v>
      </c>
      <c r="C275" s="403"/>
      <c r="D275" s="403"/>
      <c r="E275" s="403"/>
      <c r="F275" s="403"/>
      <c r="G275" s="403"/>
      <c r="H275" s="403"/>
      <c r="I275" s="402">
        <v>1225000</v>
      </c>
      <c r="J275" s="402"/>
      <c r="K275" s="402">
        <v>1225000</v>
      </c>
    </row>
    <row r="276" spans="1:11" s="210" customFormat="1" ht="18" customHeight="1">
      <c r="A276" s="353"/>
      <c r="B276" s="166" t="s">
        <v>603</v>
      </c>
      <c r="C276" s="403"/>
      <c r="D276" s="403"/>
      <c r="E276" s="403"/>
      <c r="F276" s="403"/>
      <c r="G276" s="403"/>
      <c r="H276" s="403"/>
      <c r="I276" s="402">
        <v>2500000</v>
      </c>
      <c r="J276" s="402"/>
      <c r="K276" s="402">
        <v>2500000</v>
      </c>
    </row>
    <row r="277" spans="1:11" s="210" customFormat="1" ht="18" customHeight="1">
      <c r="A277" s="353"/>
      <c r="B277" s="166" t="s">
        <v>602</v>
      </c>
      <c r="C277" s="403"/>
      <c r="D277" s="403"/>
      <c r="E277" s="403"/>
      <c r="F277" s="403"/>
      <c r="G277" s="403"/>
      <c r="H277" s="403"/>
      <c r="I277" s="402">
        <v>2500000</v>
      </c>
      <c r="J277" s="402"/>
      <c r="K277" s="402">
        <v>2500000</v>
      </c>
    </row>
    <row r="278" spans="1:11" s="194" customFormat="1" ht="18" customHeight="1">
      <c r="A278" s="213"/>
      <c r="B278" s="404" t="s">
        <v>604</v>
      </c>
      <c r="C278" s="405"/>
      <c r="D278" s="405"/>
      <c r="E278" s="405"/>
      <c r="F278" s="405"/>
      <c r="G278" s="405"/>
      <c r="H278" s="401"/>
      <c r="I278" s="275" t="s">
        <v>605</v>
      </c>
      <c r="J278" s="275"/>
      <c r="K278" s="372" t="s">
        <v>606</v>
      </c>
    </row>
    <row r="279" spans="1:11" ht="18" customHeight="1">
      <c r="A279" s="211"/>
      <c r="B279" s="167" t="s">
        <v>607</v>
      </c>
      <c r="C279" s="401"/>
      <c r="D279" s="401"/>
      <c r="E279" s="401"/>
      <c r="F279" s="401"/>
      <c r="G279" s="401"/>
      <c r="H279" s="401"/>
      <c r="I279" s="275"/>
      <c r="J279" s="275"/>
      <c r="K279" s="275"/>
    </row>
    <row r="280" spans="1:11" ht="18" customHeight="1">
      <c r="A280" s="211"/>
      <c r="B280" s="296" t="s">
        <v>608</v>
      </c>
      <c r="C280" s="191"/>
      <c r="D280" s="191"/>
      <c r="E280" s="406"/>
      <c r="F280" s="191"/>
      <c r="G280" s="191"/>
      <c r="H280" s="191"/>
      <c r="I280" s="221" t="s">
        <v>469</v>
      </c>
      <c r="J280" s="222"/>
      <c r="K280" s="221" t="s">
        <v>470</v>
      </c>
    </row>
    <row r="281" spans="1:14" ht="18" customHeight="1">
      <c r="A281" s="211"/>
      <c r="B281" s="311" t="s">
        <v>284</v>
      </c>
      <c r="C281" s="191"/>
      <c r="D281" s="191"/>
      <c r="E281" s="406"/>
      <c r="F281" s="191"/>
      <c r="G281" s="191"/>
      <c r="H281" s="191"/>
      <c r="I281" s="370">
        <v>17605530111</v>
      </c>
      <c r="J281" s="370"/>
      <c r="K281" s="370">
        <v>17605530111</v>
      </c>
      <c r="L281" s="370"/>
      <c r="M281" s="370"/>
      <c r="N281" s="370"/>
    </row>
    <row r="282" spans="1:14" ht="18" customHeight="1">
      <c r="A282" s="211"/>
      <c r="B282" s="100" t="s">
        <v>285</v>
      </c>
      <c r="E282" s="304"/>
      <c r="I282" s="370">
        <v>2561620134</v>
      </c>
      <c r="J282" s="370"/>
      <c r="K282" s="370">
        <v>2561620134</v>
      </c>
      <c r="L282" s="370"/>
      <c r="M282" s="370"/>
      <c r="N282" s="370"/>
    </row>
    <row r="283" spans="1:11" ht="18" customHeight="1">
      <c r="A283" s="211"/>
      <c r="B283" s="100" t="s">
        <v>609</v>
      </c>
      <c r="E283" s="304"/>
      <c r="I283" s="370"/>
      <c r="J283" s="370"/>
      <c r="K283" s="370"/>
    </row>
    <row r="284" spans="1:11" ht="18" customHeight="1" thickBot="1">
      <c r="A284" s="211"/>
      <c r="B284" s="194" t="s">
        <v>479</v>
      </c>
      <c r="E284" s="304"/>
      <c r="I284" s="407">
        <f>SUM(I281:I283)</f>
        <v>20167150245</v>
      </c>
      <c r="J284" s="372"/>
      <c r="K284" s="407">
        <f>SUM(K281:K283)</f>
        <v>20167150245</v>
      </c>
    </row>
    <row r="285" spans="1:11" s="194" customFormat="1" ht="18" customHeight="1" thickTop="1">
      <c r="A285" s="212"/>
      <c r="H285" s="100"/>
      <c r="I285" s="370"/>
      <c r="J285" s="29"/>
      <c r="K285" s="370"/>
    </row>
    <row r="286" spans="1:11" s="194" customFormat="1" ht="18" customHeight="1">
      <c r="A286" s="213"/>
      <c r="B286" s="100" t="s">
        <v>610</v>
      </c>
      <c r="H286" s="100"/>
      <c r="I286" s="363"/>
      <c r="J286" s="294"/>
      <c r="K286" s="363"/>
    </row>
    <row r="287" spans="1:11" ht="18" customHeight="1">
      <c r="A287" s="212"/>
      <c r="B287" s="166" t="s">
        <v>611</v>
      </c>
      <c r="C287" s="166"/>
      <c r="D287" s="166"/>
      <c r="E287" s="166"/>
      <c r="F287" s="166"/>
      <c r="G287" s="166"/>
      <c r="H287" s="341"/>
      <c r="I287" s="408"/>
      <c r="J287" s="247"/>
      <c r="K287" s="408"/>
    </row>
    <row r="288" spans="1:11" ht="18" customHeight="1">
      <c r="A288" s="211"/>
      <c r="B288" s="166" t="s">
        <v>612</v>
      </c>
      <c r="C288" s="166"/>
      <c r="D288" s="166"/>
      <c r="E288" s="166"/>
      <c r="F288" s="166"/>
      <c r="G288" s="166"/>
      <c r="H288" s="341"/>
      <c r="I288" s="402"/>
      <c r="J288" s="402"/>
      <c r="K288" s="402"/>
    </row>
    <row r="289" spans="1:11" s="412" customFormat="1" ht="18" customHeight="1">
      <c r="A289" s="353"/>
      <c r="B289" s="409" t="s">
        <v>613</v>
      </c>
      <c r="C289" s="251"/>
      <c r="D289" s="251"/>
      <c r="E289" s="251"/>
      <c r="F289" s="251"/>
      <c r="G289" s="251"/>
      <c r="H289" s="251"/>
      <c r="I289" s="410"/>
      <c r="J289" s="411"/>
      <c r="K289" s="410"/>
    </row>
    <row r="290" spans="1:11" s="251" customFormat="1" ht="14.25" customHeight="1">
      <c r="A290" s="413"/>
      <c r="I290" s="414"/>
      <c r="J290" s="415"/>
      <c r="K290" s="414"/>
    </row>
    <row r="291" spans="1:11" s="194" customFormat="1" ht="32.25" customHeight="1">
      <c r="A291" s="294" t="s">
        <v>614</v>
      </c>
      <c r="B291" s="524" t="s">
        <v>615</v>
      </c>
      <c r="C291" s="524"/>
      <c r="D291" s="524"/>
      <c r="E291" s="524"/>
      <c r="F291" s="524"/>
      <c r="G291" s="524"/>
      <c r="H291" s="524"/>
      <c r="I291" s="524"/>
      <c r="J291" s="524"/>
      <c r="K291" s="524"/>
    </row>
    <row r="292" spans="1:11" ht="18" customHeight="1">
      <c r="A292" s="212">
        <v>1</v>
      </c>
      <c r="B292" s="194" t="s">
        <v>616</v>
      </c>
      <c r="H292" s="341"/>
      <c r="I292" s="416" t="s">
        <v>617</v>
      </c>
      <c r="J292" s="213"/>
      <c r="K292" s="416" t="s">
        <v>618</v>
      </c>
    </row>
    <row r="293" spans="1:11" ht="18" customHeight="1">
      <c r="A293" s="211"/>
      <c r="B293" s="100" t="s">
        <v>619</v>
      </c>
      <c r="G293" s="166"/>
      <c r="H293" s="341"/>
      <c r="I293" s="330">
        <v>17653201531</v>
      </c>
      <c r="J293" s="330"/>
      <c r="K293" s="330">
        <v>11796146450</v>
      </c>
    </row>
    <row r="294" spans="1:11" s="412" customFormat="1" ht="18" customHeight="1">
      <c r="A294" s="353"/>
      <c r="B294" s="417" t="s">
        <v>620</v>
      </c>
      <c r="C294" s="417"/>
      <c r="D294" s="417"/>
      <c r="E294" s="417"/>
      <c r="F294" s="417"/>
      <c r="G294" s="417"/>
      <c r="H294" s="417"/>
      <c r="I294" s="418"/>
      <c r="J294" s="419"/>
      <c r="K294" s="418"/>
    </row>
    <row r="295" spans="1:11" s="412" customFormat="1" ht="18" customHeight="1" thickBot="1">
      <c r="A295" s="353"/>
      <c r="B295" s="420" t="s">
        <v>288</v>
      </c>
      <c r="C295" s="417"/>
      <c r="D295" s="417"/>
      <c r="E295" s="417"/>
      <c r="F295" s="417"/>
      <c r="G295" s="417"/>
      <c r="H295" s="417"/>
      <c r="I295" s="421">
        <f>I293-I294</f>
        <v>17653201531</v>
      </c>
      <c r="J295" s="397"/>
      <c r="K295" s="421">
        <f>K293-K294</f>
        <v>11796146450</v>
      </c>
    </row>
    <row r="296" spans="1:11" s="412" customFormat="1" ht="18" customHeight="1" thickTop="1">
      <c r="A296" s="353"/>
      <c r="B296" s="420"/>
      <c r="C296" s="417"/>
      <c r="D296" s="417"/>
      <c r="E296" s="417"/>
      <c r="F296" s="417"/>
      <c r="G296" s="417"/>
      <c r="H296" s="417"/>
      <c r="I296" s="422"/>
      <c r="J296" s="397"/>
      <c r="K296" s="422"/>
    </row>
    <row r="297" spans="1:11" ht="18" customHeight="1">
      <c r="A297" s="211"/>
      <c r="B297" s="100" t="s">
        <v>621</v>
      </c>
      <c r="I297" s="29">
        <f>I295</f>
        <v>17653201531</v>
      </c>
      <c r="J297" s="29"/>
      <c r="K297" s="29">
        <f>K293</f>
        <v>11796146450</v>
      </c>
    </row>
    <row r="298" spans="1:11" ht="18" customHeight="1">
      <c r="A298" s="212"/>
      <c r="B298" s="100" t="s">
        <v>622</v>
      </c>
      <c r="I298" s="423"/>
      <c r="J298" s="372"/>
      <c r="K298" s="423"/>
    </row>
    <row r="299" spans="1:11" ht="18" customHeight="1">
      <c r="A299" s="211"/>
      <c r="B299" s="199" t="s">
        <v>623</v>
      </c>
      <c r="G299" s="166"/>
      <c r="I299" s="333">
        <f>I297</f>
        <v>17653201531</v>
      </c>
      <c r="J299" s="333"/>
      <c r="K299" s="333">
        <f>K293</f>
        <v>11796146450</v>
      </c>
    </row>
    <row r="300" spans="1:11" s="412" customFormat="1" ht="18" customHeight="1">
      <c r="A300" s="424">
        <v>2</v>
      </c>
      <c r="B300" s="420" t="s">
        <v>624</v>
      </c>
      <c r="C300" s="417"/>
      <c r="D300" s="417"/>
      <c r="E300" s="417"/>
      <c r="F300" s="417"/>
      <c r="G300" s="417"/>
      <c r="H300" s="417"/>
      <c r="I300" s="418"/>
      <c r="J300" s="425"/>
      <c r="K300" s="418"/>
    </row>
    <row r="301" spans="1:11" s="412" customFormat="1" ht="18" customHeight="1">
      <c r="A301" s="353"/>
      <c r="B301" s="417" t="s">
        <v>625</v>
      </c>
      <c r="C301" s="417"/>
      <c r="D301" s="417"/>
      <c r="E301" s="417"/>
      <c r="F301" s="417"/>
      <c r="G301" s="417"/>
      <c r="H301" s="417"/>
      <c r="I301" s="418">
        <v>8967259217</v>
      </c>
      <c r="J301" s="419"/>
      <c r="K301" s="418">
        <v>6508561148</v>
      </c>
    </row>
    <row r="302" spans="1:11" s="194" customFormat="1" ht="18" customHeight="1" thickBot="1">
      <c r="A302" s="213"/>
      <c r="B302" s="194" t="s">
        <v>288</v>
      </c>
      <c r="I302" s="426">
        <f>SUM(I301)</f>
        <v>8967259217</v>
      </c>
      <c r="J302" s="427"/>
      <c r="K302" s="426">
        <f>SUM(K301)</f>
        <v>6508561148</v>
      </c>
    </row>
    <row r="303" spans="1:11" s="224" customFormat="1" ht="18" customHeight="1" thickTop="1">
      <c r="A303" s="211"/>
      <c r="I303" s="428"/>
      <c r="J303" s="429"/>
      <c r="K303" s="428"/>
    </row>
    <row r="304" spans="1:11" ht="18" customHeight="1">
      <c r="A304" s="213">
        <v>3</v>
      </c>
      <c r="B304" s="194" t="s">
        <v>457</v>
      </c>
      <c r="I304" s="430"/>
      <c r="J304" s="386"/>
      <c r="K304" s="430"/>
    </row>
    <row r="305" spans="1:11" ht="18" customHeight="1" thickBot="1">
      <c r="A305" s="211"/>
      <c r="B305" s="100" t="s">
        <v>626</v>
      </c>
      <c r="I305" s="431">
        <v>1383610332</v>
      </c>
      <c r="J305" s="429"/>
      <c r="K305" s="431">
        <v>2445750489</v>
      </c>
    </row>
    <row r="306" spans="1:11" ht="18" customHeight="1" thickTop="1">
      <c r="A306" s="211"/>
      <c r="B306" s="194" t="s">
        <v>288</v>
      </c>
      <c r="C306" s="217"/>
      <c r="D306" s="217"/>
      <c r="E306" s="217"/>
      <c r="F306" s="217"/>
      <c r="G306" s="217"/>
      <c r="H306" s="217"/>
      <c r="I306" s="295">
        <f>SUM(I305)</f>
        <v>1383610332</v>
      </c>
      <c r="J306" s="432"/>
      <c r="K306" s="295">
        <f>SUM(K305)</f>
        <v>2445750489</v>
      </c>
    </row>
    <row r="307" spans="1:11" ht="12.75" customHeight="1">
      <c r="A307" s="211"/>
      <c r="B307" s="217"/>
      <c r="C307" s="217"/>
      <c r="D307" s="217"/>
      <c r="E307" s="217"/>
      <c r="F307" s="217"/>
      <c r="G307" s="217"/>
      <c r="H307" s="217"/>
      <c r="I307" s="342"/>
      <c r="J307" s="342"/>
      <c r="K307" s="342"/>
    </row>
    <row r="308" spans="1:11" ht="18" customHeight="1">
      <c r="A308" s="213">
        <v>4</v>
      </c>
      <c r="B308" s="518" t="s">
        <v>627</v>
      </c>
      <c r="C308" s="518"/>
      <c r="D308" s="518"/>
      <c r="E308" s="518"/>
      <c r="F308" s="217"/>
      <c r="G308" s="217"/>
      <c r="H308" s="217"/>
      <c r="I308" s="342"/>
      <c r="J308" s="342"/>
      <c r="K308" s="342"/>
    </row>
    <row r="309" spans="1:11" s="194" customFormat="1" ht="18" customHeight="1">
      <c r="A309" s="212"/>
      <c r="B309" s="166" t="s">
        <v>628</v>
      </c>
      <c r="C309" s="166"/>
      <c r="D309" s="166"/>
      <c r="E309" s="166"/>
      <c r="F309" s="208"/>
      <c r="G309" s="208"/>
      <c r="H309" s="166"/>
      <c r="I309" s="273">
        <v>20250180</v>
      </c>
      <c r="J309" s="273"/>
      <c r="K309" s="273">
        <v>13754100</v>
      </c>
    </row>
    <row r="310" spans="1:11" s="194" customFormat="1" ht="18" customHeight="1">
      <c r="A310" s="212"/>
      <c r="B310" s="166" t="s">
        <v>629</v>
      </c>
      <c r="C310" s="166"/>
      <c r="D310" s="166"/>
      <c r="E310" s="166"/>
      <c r="F310" s="208"/>
      <c r="G310" s="208"/>
      <c r="H310" s="166"/>
      <c r="I310" s="273">
        <v>359088542</v>
      </c>
      <c r="J310" s="273"/>
      <c r="K310" s="273">
        <v>338416418</v>
      </c>
    </row>
    <row r="311" spans="1:11" ht="18" customHeight="1" thickBot="1">
      <c r="A311" s="433"/>
      <c r="B311" s="166" t="s">
        <v>630</v>
      </c>
      <c r="C311" s="166"/>
      <c r="D311" s="166"/>
      <c r="E311" s="166"/>
      <c r="F311" s="166"/>
      <c r="G311" s="166"/>
      <c r="H311" s="166"/>
      <c r="I311" s="434">
        <f>1886095810-I309-I310</f>
        <v>1506757088</v>
      </c>
      <c r="J311" s="370"/>
      <c r="K311" s="434">
        <f>1702617434-K309-K310</f>
        <v>1350446916</v>
      </c>
    </row>
    <row r="312" spans="1:11" ht="18" customHeight="1" thickTop="1">
      <c r="A312" s="211"/>
      <c r="B312" s="208" t="s">
        <v>288</v>
      </c>
      <c r="C312" s="166"/>
      <c r="D312" s="166"/>
      <c r="E312" s="166"/>
      <c r="F312" s="166"/>
      <c r="G312" s="166"/>
      <c r="H312" s="166"/>
      <c r="I312" s="435">
        <f>SUM(I309:I311)</f>
        <v>1886095810</v>
      </c>
      <c r="J312" s="372"/>
      <c r="K312" s="435">
        <f>SUM(K309:K311)</f>
        <v>1702617434</v>
      </c>
    </row>
    <row r="313" spans="1:11" ht="15" customHeight="1">
      <c r="A313" s="211"/>
      <c r="B313" s="208"/>
      <c r="C313" s="166"/>
      <c r="D313" s="166"/>
      <c r="E313" s="166"/>
      <c r="F313" s="166"/>
      <c r="G313" s="166"/>
      <c r="H313" s="166"/>
      <c r="I313" s="240"/>
      <c r="J313" s="372"/>
      <c r="K313" s="240"/>
    </row>
    <row r="314" spans="1:11" ht="18" customHeight="1">
      <c r="A314" s="213">
        <v>5</v>
      </c>
      <c r="B314" s="208" t="s">
        <v>631</v>
      </c>
      <c r="C314" s="208"/>
      <c r="D314" s="166"/>
      <c r="E314" s="166"/>
      <c r="F314" s="166"/>
      <c r="G314" s="166"/>
      <c r="H314" s="166"/>
      <c r="I314" s="402"/>
      <c r="J314" s="273"/>
      <c r="K314" s="402"/>
    </row>
    <row r="315" spans="1:11" ht="18" customHeight="1">
      <c r="A315" s="211"/>
      <c r="B315" s="166" t="s">
        <v>632</v>
      </c>
      <c r="C315" s="166"/>
      <c r="D315" s="166"/>
      <c r="E315" s="166"/>
      <c r="F315" s="166"/>
      <c r="G315" s="166"/>
      <c r="H315" s="166"/>
      <c r="I315" s="402"/>
      <c r="J315" s="273"/>
      <c r="K315" s="402"/>
    </row>
    <row r="316" spans="1:11" ht="24.75" customHeight="1" thickBot="1">
      <c r="A316" s="211"/>
      <c r="B316" s="166" t="s">
        <v>631</v>
      </c>
      <c r="C316" s="166"/>
      <c r="D316" s="166"/>
      <c r="E316" s="166"/>
      <c r="F316" s="166"/>
      <c r="G316" s="166"/>
      <c r="H316" s="166"/>
      <c r="I316" s="436">
        <v>431978552</v>
      </c>
      <c r="J316" s="275"/>
      <c r="K316" s="436">
        <v>198315218</v>
      </c>
    </row>
    <row r="317" spans="1:11" ht="18" customHeight="1" thickTop="1">
      <c r="A317" s="211"/>
      <c r="B317" s="208" t="s">
        <v>288</v>
      </c>
      <c r="C317" s="166"/>
      <c r="D317" s="166"/>
      <c r="E317" s="166"/>
      <c r="F317" s="166"/>
      <c r="G317" s="166"/>
      <c r="H317" s="166"/>
      <c r="I317" s="247">
        <f>SUM(I316)</f>
        <v>431978552</v>
      </c>
      <c r="J317" s="247"/>
      <c r="K317" s="247">
        <f>SUM(K316)</f>
        <v>198315218</v>
      </c>
    </row>
    <row r="318" spans="1:11" s="224" customFormat="1" ht="15" customHeight="1">
      <c r="A318" s="211"/>
      <c r="B318" s="100"/>
      <c r="C318" s="217"/>
      <c r="D318" s="217"/>
      <c r="E318" s="217"/>
      <c r="F318" s="217"/>
      <c r="G318" s="217"/>
      <c r="H318" s="217"/>
      <c r="I318" s="342"/>
      <c r="J318" s="342"/>
      <c r="K318" s="342"/>
    </row>
    <row r="319" spans="1:11" ht="18" customHeight="1">
      <c r="A319" s="213">
        <v>6</v>
      </c>
      <c r="B319" s="208" t="s">
        <v>633</v>
      </c>
      <c r="C319" s="208"/>
      <c r="D319" s="166"/>
      <c r="E319" s="166"/>
      <c r="F319" s="166"/>
      <c r="G319" s="166"/>
      <c r="H319" s="166"/>
      <c r="I319" s="273"/>
      <c r="J319" s="273"/>
      <c r="K319" s="273"/>
    </row>
    <row r="320" spans="1:11" ht="18" customHeight="1" thickBot="1">
      <c r="A320" s="433"/>
      <c r="B320" s="166" t="s">
        <v>634</v>
      </c>
      <c r="C320" s="166"/>
      <c r="D320" s="166"/>
      <c r="E320" s="166"/>
      <c r="F320" s="166"/>
      <c r="G320" s="166"/>
      <c r="H320" s="166"/>
      <c r="I320" s="370"/>
      <c r="J320" s="294"/>
      <c r="K320" s="273">
        <v>10909000</v>
      </c>
    </row>
    <row r="321" spans="1:11" ht="19.5" customHeight="1" thickTop="1">
      <c r="A321" s="211"/>
      <c r="B321" s="524" t="s">
        <v>288</v>
      </c>
      <c r="C321" s="524"/>
      <c r="D321" s="437"/>
      <c r="E321" s="437"/>
      <c r="F321" s="437"/>
      <c r="G321" s="437"/>
      <c r="H321" s="438"/>
      <c r="I321" s="439">
        <f>SUM(I320:I320)</f>
        <v>0</v>
      </c>
      <c r="J321" s="273"/>
      <c r="K321" s="439">
        <f>SUM(K320)</f>
        <v>10909000</v>
      </c>
    </row>
    <row r="322" spans="1:11" ht="17.25" customHeight="1">
      <c r="A322" s="213">
        <v>7</v>
      </c>
      <c r="B322" s="519" t="s">
        <v>635</v>
      </c>
      <c r="C322" s="519"/>
      <c r="D322" s="519"/>
      <c r="E322" s="519"/>
      <c r="F322" s="440"/>
      <c r="G322" s="440"/>
      <c r="H322" s="438"/>
      <c r="I322" s="402"/>
      <c r="J322" s="273"/>
      <c r="K322" s="402"/>
    </row>
    <row r="323" spans="1:11" ht="21" customHeight="1">
      <c r="A323" s="211"/>
      <c r="B323" s="520" t="s">
        <v>636</v>
      </c>
      <c r="C323" s="520"/>
      <c r="D323" s="520"/>
      <c r="E323" s="520"/>
      <c r="F323" s="440"/>
      <c r="G323" s="440"/>
      <c r="H323" s="438"/>
      <c r="I323" s="402">
        <v>77787278</v>
      </c>
      <c r="J323" s="273"/>
      <c r="K323" s="402">
        <v>99834355</v>
      </c>
    </row>
    <row r="324" spans="1:11" ht="19.5" customHeight="1">
      <c r="A324" s="211"/>
      <c r="B324" s="520" t="s">
        <v>637</v>
      </c>
      <c r="C324" s="520"/>
      <c r="D324" s="520"/>
      <c r="E324" s="520"/>
      <c r="F324" s="440"/>
      <c r="G324" s="440"/>
      <c r="H324" s="438"/>
      <c r="I324" s="402">
        <v>5613613661</v>
      </c>
      <c r="J324" s="273"/>
      <c r="K324" s="402">
        <v>3842332498</v>
      </c>
    </row>
    <row r="325" spans="1:11" ht="21" customHeight="1">
      <c r="A325" s="211"/>
      <c r="B325" s="166" t="s">
        <v>638</v>
      </c>
      <c r="C325" s="401"/>
      <c r="D325" s="401"/>
      <c r="E325" s="401"/>
      <c r="F325" s="401"/>
      <c r="G325" s="401"/>
      <c r="H325" s="401"/>
      <c r="I325" s="275">
        <v>935308795</v>
      </c>
      <c r="J325" s="400"/>
      <c r="K325" s="275">
        <v>958868797</v>
      </c>
    </row>
    <row r="326" spans="1:12" ht="21" customHeight="1" thickBot="1">
      <c r="A326" s="433"/>
      <c r="B326" s="166" t="s">
        <v>639</v>
      </c>
      <c r="C326" s="166"/>
      <c r="D326" s="166"/>
      <c r="E326" s="166"/>
      <c r="F326" s="166"/>
      <c r="G326" s="166"/>
      <c r="H326" s="166"/>
      <c r="I326" s="370">
        <f>10853355027-I323-I324-I325</f>
        <v>4226645293</v>
      </c>
      <c r="J326" s="370"/>
      <c r="K326" s="370">
        <f>8211178582-K323-K324-K325</f>
        <v>3310142932</v>
      </c>
      <c r="L326" s="195"/>
    </row>
    <row r="327" spans="1:11" ht="18" customHeight="1" thickTop="1">
      <c r="A327" s="211"/>
      <c r="B327" s="208" t="s">
        <v>288</v>
      </c>
      <c r="C327" s="166"/>
      <c r="D327" s="166"/>
      <c r="E327" s="166"/>
      <c r="F327" s="166"/>
      <c r="G327" s="166"/>
      <c r="H327" s="166"/>
      <c r="I327" s="435">
        <f>SUM(I323:I326)</f>
        <v>10853355027</v>
      </c>
      <c r="J327" s="441"/>
      <c r="K327" s="435">
        <f>SUM(K323:K326)</f>
        <v>8211178582</v>
      </c>
    </row>
    <row r="328" spans="1:11" ht="15" customHeight="1">
      <c r="A328" s="211"/>
      <c r="B328" s="208" t="s">
        <v>640</v>
      </c>
      <c r="C328" s="166"/>
      <c r="D328" s="166"/>
      <c r="E328" s="166"/>
      <c r="F328" s="166"/>
      <c r="G328" s="166"/>
      <c r="H328" s="166"/>
      <c r="I328" s="275"/>
      <c r="J328" s="400"/>
      <c r="K328" s="275"/>
    </row>
    <row r="329" spans="1:11" ht="18" customHeight="1">
      <c r="A329" s="211"/>
      <c r="B329" s="521" t="s">
        <v>641</v>
      </c>
      <c r="C329" s="522"/>
      <c r="D329" s="522"/>
      <c r="E329" s="522"/>
      <c r="F329" s="166"/>
      <c r="G329" s="166"/>
      <c r="H329" s="166"/>
      <c r="I329" s="408">
        <f>I295-I302+I306-I312+I317-I321</f>
        <v>8615435388</v>
      </c>
      <c r="J329" s="247"/>
      <c r="K329" s="408">
        <f>K295-K302+K306-K312+K317-K321</f>
        <v>6218124575</v>
      </c>
    </row>
    <row r="330" spans="1:11" ht="18" customHeight="1">
      <c r="A330" s="211"/>
      <c r="B330" s="442" t="s">
        <v>642</v>
      </c>
      <c r="C330" s="208"/>
      <c r="D330" s="208"/>
      <c r="E330" s="208"/>
      <c r="F330" s="208"/>
      <c r="G330" s="208"/>
      <c r="H330" s="208"/>
      <c r="I330" s="408"/>
      <c r="J330" s="247"/>
      <c r="K330" s="408"/>
    </row>
    <row r="331" spans="1:11" s="224" customFormat="1" ht="18" customHeight="1">
      <c r="A331" s="211"/>
      <c r="B331" s="442" t="s">
        <v>643</v>
      </c>
      <c r="C331" s="443"/>
      <c r="D331" s="443"/>
      <c r="E331" s="443"/>
      <c r="F331" s="443"/>
      <c r="G331" s="443"/>
      <c r="H331" s="443"/>
      <c r="I331" s="444"/>
      <c r="J331" s="445"/>
      <c r="K331" s="444"/>
    </row>
    <row r="332" spans="1:11" s="224" customFormat="1" ht="19.5" customHeight="1">
      <c r="A332" s="211"/>
      <c r="B332" s="379" t="s">
        <v>644</v>
      </c>
      <c r="C332" s="446"/>
      <c r="D332" s="446"/>
      <c r="E332" s="446"/>
      <c r="F332" s="446"/>
      <c r="G332" s="446"/>
      <c r="H332" s="446"/>
      <c r="I332" s="275"/>
      <c r="J332" s="400"/>
      <c r="K332" s="275"/>
    </row>
    <row r="333" spans="1:11" s="224" customFormat="1" ht="13.5" customHeight="1">
      <c r="A333" s="211"/>
      <c r="B333" s="214"/>
      <c r="C333" s="214"/>
      <c r="D333" s="214"/>
      <c r="E333" s="214"/>
      <c r="F333" s="214"/>
      <c r="G333" s="214"/>
      <c r="H333" s="214"/>
      <c r="I333" s="273"/>
      <c r="J333" s="273"/>
      <c r="K333" s="273"/>
    </row>
    <row r="334" spans="1:11" ht="18" customHeight="1">
      <c r="A334" s="211"/>
      <c r="B334" s="194" t="s">
        <v>645</v>
      </c>
      <c r="I334" s="294">
        <f>I329+I330-I331</f>
        <v>8615435388</v>
      </c>
      <c r="J334" s="294"/>
      <c r="K334" s="294">
        <f>K329+K330-K331</f>
        <v>6218124575</v>
      </c>
    </row>
    <row r="335" spans="1:11" ht="18" customHeight="1">
      <c r="A335" s="211"/>
      <c r="B335" s="199" t="s">
        <v>646</v>
      </c>
      <c r="I335" s="447">
        <v>0.25</v>
      </c>
      <c r="J335" s="370"/>
      <c r="K335" s="447">
        <v>0.25</v>
      </c>
    </row>
    <row r="336" spans="1:11" ht="18.75" customHeight="1">
      <c r="A336" s="211"/>
      <c r="B336" s="194" t="s">
        <v>647</v>
      </c>
      <c r="I336" s="294">
        <f>I334*I335</f>
        <v>2153858847</v>
      </c>
      <c r="J336" s="294"/>
      <c r="K336" s="294">
        <f>K334*K335</f>
        <v>1554531143.75</v>
      </c>
    </row>
    <row r="337" spans="1:11" ht="18.75" customHeight="1">
      <c r="A337" s="211"/>
      <c r="B337" s="194"/>
      <c r="I337" s="294"/>
      <c r="J337" s="294"/>
      <c r="K337" s="294"/>
    </row>
    <row r="338" spans="1:11" ht="30.75" customHeight="1">
      <c r="A338" s="213" t="s">
        <v>648</v>
      </c>
      <c r="B338" s="518" t="s">
        <v>649</v>
      </c>
      <c r="C338" s="518"/>
      <c r="D338" s="518"/>
      <c r="E338" s="518"/>
      <c r="F338" s="518"/>
      <c r="G338" s="518"/>
      <c r="H338" s="518"/>
      <c r="I338" s="518"/>
      <c r="J338" s="518"/>
      <c r="K338" s="518"/>
    </row>
    <row r="339" spans="1:11" ht="39.75" customHeight="1">
      <c r="A339" s="213"/>
      <c r="B339" s="507" t="s">
        <v>650</v>
      </c>
      <c r="C339" s="507"/>
      <c r="D339" s="507"/>
      <c r="E339" s="507"/>
      <c r="F339" s="507"/>
      <c r="G339" s="507"/>
      <c r="H339" s="507"/>
      <c r="I339" s="507"/>
      <c r="J339" s="507"/>
      <c r="K339" s="507"/>
    </row>
    <row r="340" spans="1:11" s="210" customFormat="1" ht="30" customHeight="1">
      <c r="A340" s="424"/>
      <c r="B340" s="507" t="s">
        <v>651</v>
      </c>
      <c r="C340" s="507"/>
      <c r="D340" s="507"/>
      <c r="E340" s="507"/>
      <c r="F340" s="507"/>
      <c r="G340" s="507"/>
      <c r="H340" s="507"/>
      <c r="I340" s="507"/>
      <c r="J340" s="507"/>
      <c r="K340" s="507"/>
    </row>
    <row r="341" spans="1:11" s="210" customFormat="1" ht="15" customHeight="1" hidden="1">
      <c r="A341" s="424"/>
      <c r="B341" s="209"/>
      <c r="C341" s="209"/>
      <c r="D341" s="209"/>
      <c r="E341" s="209"/>
      <c r="F341" s="209"/>
      <c r="G341" s="209"/>
      <c r="H341" s="209"/>
      <c r="I341" s="266"/>
      <c r="J341" s="209"/>
      <c r="K341" s="266"/>
    </row>
    <row r="342" spans="1:14" s="194" customFormat="1" ht="21.75" customHeight="1">
      <c r="A342" s="213"/>
      <c r="B342" s="166" t="s">
        <v>652</v>
      </c>
      <c r="C342" s="208"/>
      <c r="D342" s="208"/>
      <c r="E342" s="208"/>
      <c r="F342" s="208"/>
      <c r="G342" s="208"/>
      <c r="H342" s="208"/>
      <c r="I342" s="369"/>
      <c r="J342" s="296"/>
      <c r="K342" s="369"/>
      <c r="L342" s="233"/>
      <c r="M342" s="233"/>
      <c r="N342" s="233"/>
    </row>
    <row r="343" spans="1:11" s="210" customFormat="1" ht="15" customHeight="1" hidden="1">
      <c r="A343" s="213" t="s">
        <v>653</v>
      </c>
      <c r="B343" s="208" t="s">
        <v>654</v>
      </c>
      <c r="C343" s="166"/>
      <c r="D343" s="166"/>
      <c r="E343" s="166"/>
      <c r="F343" s="166"/>
      <c r="G343" s="166"/>
      <c r="H343" s="166"/>
      <c r="I343" s="448"/>
      <c r="J343" s="449"/>
      <c r="K343" s="448"/>
    </row>
    <row r="344" spans="1:11" s="210" customFormat="1" ht="15" customHeight="1" hidden="1">
      <c r="A344" s="424"/>
      <c r="B344" s="166"/>
      <c r="C344" s="166"/>
      <c r="D344" s="166"/>
      <c r="E344" s="166"/>
      <c r="F344" s="166"/>
      <c r="G344" s="166"/>
      <c r="H344" s="166"/>
      <c r="I344" s="403"/>
      <c r="J344" s="166"/>
      <c r="K344" s="403"/>
    </row>
    <row r="345" spans="1:11" s="210" customFormat="1" ht="15" customHeight="1" hidden="1">
      <c r="A345" s="424"/>
      <c r="B345" s="209" t="s">
        <v>655</v>
      </c>
      <c r="C345" s="209"/>
      <c r="D345" s="166"/>
      <c r="E345" s="166"/>
      <c r="F345" s="166"/>
      <c r="G345" s="166"/>
      <c r="H345" s="166"/>
      <c r="I345" s="403"/>
      <c r="J345" s="166"/>
      <c r="K345" s="403"/>
    </row>
    <row r="346" spans="1:11" s="210" customFormat="1" ht="15" customHeight="1" hidden="1">
      <c r="A346" s="424"/>
      <c r="B346" s="209"/>
      <c r="C346" s="209"/>
      <c r="D346" s="166"/>
      <c r="E346" s="166"/>
      <c r="F346" s="166"/>
      <c r="G346" s="166"/>
      <c r="H346" s="166"/>
      <c r="J346" s="166"/>
      <c r="K346" s="403"/>
    </row>
    <row r="347" spans="1:14" s="210" customFormat="1" ht="15" customHeight="1" hidden="1">
      <c r="A347" s="424"/>
      <c r="B347" s="208" t="s">
        <v>656</v>
      </c>
      <c r="C347" s="208"/>
      <c r="D347" s="166"/>
      <c r="E347" s="166"/>
      <c r="F347" s="166"/>
      <c r="G347" s="166"/>
      <c r="H347" s="166"/>
      <c r="I347" s="450"/>
      <c r="J347" s="166"/>
      <c r="K347" s="450"/>
      <c r="L347" s="387"/>
      <c r="M347" s="387"/>
      <c r="N347" s="387"/>
    </row>
    <row r="348" spans="1:11" s="210" customFormat="1" ht="51" customHeight="1">
      <c r="A348" s="353"/>
      <c r="B348" s="507" t="s">
        <v>654</v>
      </c>
      <c r="C348" s="507"/>
      <c r="D348" s="507"/>
      <c r="E348" s="507"/>
      <c r="F348" s="507"/>
      <c r="G348" s="507"/>
      <c r="H348" s="507"/>
      <c r="I348" s="507"/>
      <c r="J348" s="507"/>
      <c r="K348" s="507"/>
    </row>
    <row r="349" spans="1:11" s="210" customFormat="1" ht="12.75" customHeight="1">
      <c r="A349" s="353"/>
      <c r="B349" s="437"/>
      <c r="C349" s="437"/>
      <c r="D349" s="437"/>
      <c r="E349" s="437"/>
      <c r="F349" s="437"/>
      <c r="G349" s="437"/>
      <c r="H349" s="437"/>
      <c r="I349" s="437"/>
      <c r="J349" s="437"/>
      <c r="K349" s="437"/>
    </row>
    <row r="350" spans="1:2" ht="19.5" customHeight="1">
      <c r="A350" s="213" t="s">
        <v>657</v>
      </c>
      <c r="B350" s="194" t="s">
        <v>655</v>
      </c>
    </row>
    <row r="351" ht="4.5" customHeight="1">
      <c r="A351" s="211"/>
    </row>
    <row r="352" spans="1:2" ht="22.5" customHeight="1">
      <c r="A352" s="451">
        <v>1</v>
      </c>
      <c r="B352" s="100" t="s">
        <v>656</v>
      </c>
    </row>
    <row r="353" spans="1:4" ht="15" customHeight="1" hidden="1">
      <c r="A353" s="452">
        <v>2</v>
      </c>
      <c r="B353" s="214" t="s">
        <v>658</v>
      </c>
      <c r="D353" s="214"/>
    </row>
    <row r="354" spans="1:4" ht="15" customHeight="1" hidden="1">
      <c r="A354" s="451"/>
      <c r="B354" s="453" t="s">
        <v>659</v>
      </c>
      <c r="C354" s="214"/>
      <c r="D354" s="214"/>
    </row>
    <row r="355" spans="1:4" ht="15" customHeight="1" hidden="1">
      <c r="A355" s="451" t="s">
        <v>660</v>
      </c>
      <c r="B355" s="214" t="s">
        <v>661</v>
      </c>
      <c r="D355" s="214"/>
    </row>
    <row r="356" spans="1:4" ht="15" customHeight="1" hidden="1">
      <c r="A356" s="451" t="s">
        <v>662</v>
      </c>
      <c r="B356" s="214" t="s">
        <v>663</v>
      </c>
      <c r="D356" s="214"/>
    </row>
    <row r="357" spans="1:11" s="204" customFormat="1" ht="15" customHeight="1" hidden="1">
      <c r="A357" s="452">
        <v>3</v>
      </c>
      <c r="B357" s="214" t="s">
        <v>664</v>
      </c>
      <c r="C357" s="214"/>
      <c r="D357" s="214"/>
      <c r="E357" s="214"/>
      <c r="F357" s="214"/>
      <c r="G357" s="214"/>
      <c r="H357" s="214"/>
      <c r="I357" s="214"/>
      <c r="J357" s="214"/>
      <c r="K357" s="214"/>
    </row>
    <row r="358" spans="1:11" s="204" customFormat="1" ht="33.75" customHeight="1">
      <c r="A358" s="452">
        <v>2</v>
      </c>
      <c r="B358" s="507" t="s">
        <v>665</v>
      </c>
      <c r="C358" s="507"/>
      <c r="D358" s="507"/>
      <c r="E358" s="507"/>
      <c r="F358" s="507"/>
      <c r="G358" s="507"/>
      <c r="H358" s="507"/>
      <c r="I358" s="507"/>
      <c r="J358" s="507"/>
      <c r="K358" s="507"/>
    </row>
    <row r="359" spans="1:11" s="204" customFormat="1" ht="15" customHeight="1" hidden="1">
      <c r="A359" s="451">
        <v>4</v>
      </c>
      <c r="B359" s="204" t="s">
        <v>659</v>
      </c>
      <c r="D359" s="214"/>
      <c r="E359" s="214"/>
      <c r="F359" s="214"/>
      <c r="G359" s="214"/>
      <c r="H359" s="214"/>
      <c r="I359" s="214"/>
      <c r="J359" s="214"/>
      <c r="K359" s="214"/>
    </row>
    <row r="360" spans="1:11" s="204" customFormat="1" ht="60" customHeight="1" hidden="1">
      <c r="A360" s="273"/>
      <c r="B360" s="454"/>
      <c r="C360" s="454"/>
      <c r="D360" s="454"/>
      <c r="E360" s="454"/>
      <c r="F360" s="454"/>
      <c r="G360" s="454" t="s">
        <v>666</v>
      </c>
      <c r="H360" s="454"/>
      <c r="I360" s="454"/>
      <c r="J360" s="454"/>
      <c r="K360" s="454"/>
    </row>
    <row r="361" spans="1:11" s="204" customFormat="1" ht="15" customHeight="1" hidden="1">
      <c r="A361" s="452" t="s">
        <v>667</v>
      </c>
      <c r="B361" s="214"/>
      <c r="C361" s="214"/>
      <c r="D361" s="214"/>
      <c r="E361" s="214"/>
      <c r="F361" s="214"/>
      <c r="G361" s="214"/>
      <c r="H361" s="214"/>
      <c r="I361" s="214" t="s">
        <v>345</v>
      </c>
      <c r="J361" s="214"/>
      <c r="K361" s="214"/>
    </row>
    <row r="362" spans="1:11" s="204" customFormat="1" ht="15" customHeight="1" hidden="1">
      <c r="A362" s="451"/>
      <c r="D362" s="214"/>
      <c r="E362" s="214"/>
      <c r="F362" s="214"/>
      <c r="G362" s="214"/>
      <c r="H362" s="214"/>
      <c r="I362" s="214"/>
      <c r="J362" s="214"/>
      <c r="K362" s="214"/>
    </row>
    <row r="363" spans="1:11" s="204" customFormat="1" ht="15" customHeight="1" hidden="1">
      <c r="A363" s="452"/>
      <c r="C363" s="214"/>
      <c r="D363" s="214"/>
      <c r="E363" s="214"/>
      <c r="F363" s="214"/>
      <c r="G363" s="214"/>
      <c r="H363" s="214"/>
      <c r="I363" s="214"/>
      <c r="J363" s="214"/>
      <c r="K363" s="214"/>
    </row>
    <row r="364" spans="1:11" s="204" customFormat="1" ht="15" customHeight="1" hidden="1">
      <c r="A364" s="451"/>
      <c r="B364" s="214"/>
      <c r="C364" s="214"/>
      <c r="D364" s="214"/>
      <c r="E364" s="214"/>
      <c r="F364" s="214"/>
      <c r="G364" s="214"/>
      <c r="H364" s="214"/>
      <c r="I364" s="214"/>
      <c r="J364" s="214"/>
      <c r="K364" s="214"/>
    </row>
    <row r="365" spans="1:11" s="204" customFormat="1" ht="15" customHeight="1" hidden="1">
      <c r="A365" s="451"/>
      <c r="B365" s="214"/>
      <c r="C365" s="214"/>
      <c r="D365" s="214"/>
      <c r="E365" s="214"/>
      <c r="F365" s="214"/>
      <c r="G365" s="214"/>
      <c r="H365" s="214"/>
      <c r="I365" s="214"/>
      <c r="J365" s="214"/>
      <c r="K365" s="214"/>
    </row>
    <row r="366" spans="1:11" s="204" customFormat="1" ht="15" customHeight="1" hidden="1">
      <c r="A366" s="451" t="s">
        <v>347</v>
      </c>
      <c r="B366" s="214"/>
      <c r="C366" s="214"/>
      <c r="D366" s="214"/>
      <c r="E366" s="214"/>
      <c r="F366" s="214"/>
      <c r="G366" s="214"/>
      <c r="H366" s="214"/>
      <c r="I366" s="214" t="s">
        <v>279</v>
      </c>
      <c r="J366" s="214"/>
      <c r="K366" s="214"/>
    </row>
    <row r="367" spans="1:11" s="204" customFormat="1" ht="15" customHeight="1" hidden="1">
      <c r="A367" s="451" t="s">
        <v>668</v>
      </c>
      <c r="B367" s="214" t="s">
        <v>669</v>
      </c>
      <c r="C367" s="214"/>
      <c r="D367" s="214"/>
      <c r="E367" s="214"/>
      <c r="F367" s="214"/>
      <c r="G367" s="214"/>
      <c r="H367" s="214"/>
      <c r="I367" s="214"/>
      <c r="J367" s="214"/>
      <c r="K367" s="214"/>
    </row>
    <row r="368" spans="1:11" s="204" customFormat="1" ht="15" customHeight="1" hidden="1">
      <c r="A368" s="451" t="s">
        <v>670</v>
      </c>
      <c r="B368" s="214" t="s">
        <v>671</v>
      </c>
      <c r="C368" s="214"/>
      <c r="D368" s="214"/>
      <c r="E368" s="214"/>
      <c r="F368" s="214"/>
      <c r="G368" s="214"/>
      <c r="H368" s="214"/>
      <c r="I368" s="214"/>
      <c r="J368" s="214"/>
      <c r="K368" s="214"/>
    </row>
    <row r="369" spans="1:11" s="204" customFormat="1" ht="15" customHeight="1" hidden="1">
      <c r="A369" s="451"/>
      <c r="B369" s="214" t="s">
        <v>672</v>
      </c>
      <c r="C369" s="214"/>
      <c r="D369" s="214"/>
      <c r="E369" s="214"/>
      <c r="F369" s="214"/>
      <c r="G369" s="214"/>
      <c r="H369" s="214"/>
      <c r="I369" s="214"/>
      <c r="J369" s="214"/>
      <c r="K369" s="214"/>
    </row>
    <row r="370" spans="1:11" s="204" customFormat="1" ht="15" customHeight="1" hidden="1">
      <c r="A370" s="451" t="s">
        <v>673</v>
      </c>
      <c r="B370" s="507" t="s">
        <v>674</v>
      </c>
      <c r="C370" s="517"/>
      <c r="D370" s="517"/>
      <c r="E370" s="517"/>
      <c r="F370" s="517"/>
      <c r="G370" s="517"/>
      <c r="H370" s="517"/>
      <c r="I370" s="517"/>
      <c r="J370" s="517"/>
      <c r="K370" s="517"/>
    </row>
    <row r="371" spans="1:11" s="204" customFormat="1" ht="15" customHeight="1" hidden="1">
      <c r="A371" s="451" t="s">
        <v>675</v>
      </c>
      <c r="B371" s="214" t="s">
        <v>676</v>
      </c>
      <c r="C371" s="214"/>
      <c r="D371" s="214"/>
      <c r="E371" s="214"/>
      <c r="F371" s="214"/>
      <c r="G371" s="214"/>
      <c r="H371" s="214"/>
      <c r="I371" s="214"/>
      <c r="J371" s="214"/>
      <c r="K371" s="214"/>
    </row>
    <row r="372" spans="1:11" s="204" customFormat="1" ht="15" customHeight="1" hidden="1">
      <c r="A372" s="451"/>
      <c r="B372" s="214"/>
      <c r="C372" s="513" t="s">
        <v>677</v>
      </c>
      <c r="D372" s="513"/>
      <c r="E372" s="513"/>
      <c r="F372" s="513"/>
      <c r="G372" s="513"/>
      <c r="H372" s="513"/>
      <c r="I372" s="513"/>
      <c r="J372" s="513"/>
      <c r="K372" s="513"/>
    </row>
    <row r="373" spans="1:11" s="204" customFormat="1" ht="15" customHeight="1" hidden="1">
      <c r="A373" s="451" t="s">
        <v>678</v>
      </c>
      <c r="B373" s="214" t="s">
        <v>679</v>
      </c>
      <c r="C373" s="214"/>
      <c r="D373" s="214"/>
      <c r="E373" s="214"/>
      <c r="F373" s="214"/>
      <c r="G373" s="214"/>
      <c r="H373" s="214"/>
      <c r="I373" s="214"/>
      <c r="J373" s="214"/>
      <c r="K373" s="214"/>
    </row>
    <row r="374" spans="1:11" s="204" customFormat="1" ht="15" customHeight="1" hidden="1">
      <c r="A374" s="451"/>
      <c r="B374" s="214"/>
      <c r="C374" s="513" t="s">
        <v>680</v>
      </c>
      <c r="D374" s="513"/>
      <c r="E374" s="513"/>
      <c r="F374" s="513"/>
      <c r="G374" s="513"/>
      <c r="H374" s="513"/>
      <c r="I374" s="513"/>
      <c r="J374" s="513"/>
      <c r="K374" s="513"/>
    </row>
    <row r="375" spans="1:11" s="204" customFormat="1" ht="15" customHeight="1" hidden="1">
      <c r="A375" s="451" t="s">
        <v>681</v>
      </c>
      <c r="B375" s="214" t="s">
        <v>682</v>
      </c>
      <c r="C375" s="214"/>
      <c r="D375" s="214"/>
      <c r="E375" s="214"/>
      <c r="F375" s="214"/>
      <c r="G375" s="214"/>
      <c r="H375" s="214"/>
      <c r="I375" s="214"/>
      <c r="J375" s="214"/>
      <c r="K375" s="214"/>
    </row>
    <row r="376" spans="1:11" s="204" customFormat="1" ht="15" customHeight="1" hidden="1">
      <c r="A376" s="451"/>
      <c r="B376" s="214"/>
      <c r="C376" s="513" t="s">
        <v>683</v>
      </c>
      <c r="D376" s="513"/>
      <c r="E376" s="513"/>
      <c r="F376" s="513"/>
      <c r="G376" s="513"/>
      <c r="H376" s="513"/>
      <c r="I376" s="513"/>
      <c r="J376" s="513"/>
      <c r="K376" s="513"/>
    </row>
    <row r="377" spans="1:11" s="204" customFormat="1" ht="15" customHeight="1" hidden="1">
      <c r="A377" s="451" t="s">
        <v>445</v>
      </c>
      <c r="B377" s="214" t="s">
        <v>684</v>
      </c>
      <c r="C377" s="214"/>
      <c r="D377" s="214"/>
      <c r="E377" s="214"/>
      <c r="F377" s="214"/>
      <c r="G377" s="214"/>
      <c r="H377" s="214"/>
      <c r="I377" s="214"/>
      <c r="J377" s="214"/>
      <c r="K377" s="214"/>
    </row>
    <row r="378" spans="1:11" s="204" customFormat="1" ht="15" customHeight="1" hidden="1">
      <c r="A378" s="451"/>
      <c r="B378" s="214"/>
      <c r="C378" s="513" t="s">
        <v>685</v>
      </c>
      <c r="D378" s="513"/>
      <c r="E378" s="513"/>
      <c r="F378" s="513"/>
      <c r="G378" s="513"/>
      <c r="H378" s="513"/>
      <c r="I378" s="513"/>
      <c r="J378" s="513"/>
      <c r="K378" s="513"/>
    </row>
    <row r="379" spans="1:11" s="204" customFormat="1" ht="15" customHeight="1" hidden="1">
      <c r="A379" s="433">
        <v>7.3</v>
      </c>
      <c r="B379" s="214" t="s">
        <v>686</v>
      </c>
      <c r="C379" s="214"/>
      <c r="D379" s="214"/>
      <c r="E379" s="214"/>
      <c r="F379" s="214"/>
      <c r="G379" s="214"/>
      <c r="H379" s="214"/>
      <c r="I379" s="214"/>
      <c r="J379" s="214"/>
      <c r="K379" s="214"/>
    </row>
    <row r="380" spans="1:11" s="204" customFormat="1" ht="15" customHeight="1" hidden="1">
      <c r="A380" s="211" t="s">
        <v>687</v>
      </c>
      <c r="B380" s="214" t="s">
        <v>688</v>
      </c>
      <c r="C380" s="214"/>
      <c r="D380" s="214"/>
      <c r="E380" s="214"/>
      <c r="F380" s="214"/>
      <c r="G380" s="214"/>
      <c r="H380" s="214"/>
      <c r="I380" s="214"/>
      <c r="J380" s="214"/>
      <c r="K380" s="214"/>
    </row>
    <row r="381" spans="1:11" s="204" customFormat="1" ht="15" customHeight="1" hidden="1">
      <c r="A381" s="211"/>
      <c r="B381" s="214" t="s">
        <v>689</v>
      </c>
      <c r="C381" s="214"/>
      <c r="D381" s="214"/>
      <c r="E381" s="214"/>
      <c r="F381" s="214"/>
      <c r="G381" s="214"/>
      <c r="H381" s="214"/>
      <c r="I381" s="214"/>
      <c r="J381" s="214"/>
      <c r="K381" s="214"/>
    </row>
    <row r="382" spans="1:11" s="204" customFormat="1" ht="15" customHeight="1" hidden="1">
      <c r="A382" s="211" t="s">
        <v>690</v>
      </c>
      <c r="B382" s="507" t="s">
        <v>691</v>
      </c>
      <c r="C382" s="517"/>
      <c r="D382" s="517"/>
      <c r="E382" s="517"/>
      <c r="F382" s="517"/>
      <c r="G382" s="517"/>
      <c r="H382" s="517"/>
      <c r="I382" s="517"/>
      <c r="J382" s="517"/>
      <c r="K382" s="517"/>
    </row>
    <row r="383" spans="1:11" s="204" customFormat="1" ht="15" customHeight="1" hidden="1">
      <c r="A383" s="211" t="s">
        <v>668</v>
      </c>
      <c r="B383" s="214" t="s">
        <v>676</v>
      </c>
      <c r="C383" s="214"/>
      <c r="D383" s="214"/>
      <c r="E383" s="214"/>
      <c r="F383" s="214"/>
      <c r="G383" s="214"/>
      <c r="H383" s="214"/>
      <c r="I383" s="214"/>
      <c r="J383" s="214"/>
      <c r="K383" s="214"/>
    </row>
    <row r="384" spans="1:11" s="204" customFormat="1" ht="15" customHeight="1" hidden="1">
      <c r="A384" s="211"/>
      <c r="B384" s="214"/>
      <c r="C384" s="513" t="s">
        <v>692</v>
      </c>
      <c r="D384" s="513"/>
      <c r="E384" s="513"/>
      <c r="F384" s="513"/>
      <c r="G384" s="513"/>
      <c r="H384" s="513"/>
      <c r="I384" s="513"/>
      <c r="J384" s="513"/>
      <c r="K384" s="513"/>
    </row>
    <row r="385" spans="1:11" s="204" customFormat="1" ht="15" customHeight="1" hidden="1">
      <c r="A385" s="211" t="s">
        <v>670</v>
      </c>
      <c r="B385" s="214" t="s">
        <v>679</v>
      </c>
      <c r="C385" s="214"/>
      <c r="D385" s="214"/>
      <c r="E385" s="214"/>
      <c r="F385" s="214"/>
      <c r="G385" s="214"/>
      <c r="H385" s="214"/>
      <c r="I385" s="214"/>
      <c r="J385" s="214"/>
      <c r="K385" s="214"/>
    </row>
    <row r="386" spans="1:11" s="204" customFormat="1" ht="15" customHeight="1" hidden="1">
      <c r="A386" s="211"/>
      <c r="B386" s="214"/>
      <c r="C386" s="513" t="s">
        <v>693</v>
      </c>
      <c r="D386" s="513"/>
      <c r="E386" s="513"/>
      <c r="F386" s="513"/>
      <c r="G386" s="513"/>
      <c r="H386" s="513"/>
      <c r="I386" s="513"/>
      <c r="J386" s="513"/>
      <c r="K386" s="513"/>
    </row>
    <row r="387" spans="1:11" s="204" customFormat="1" ht="15" customHeight="1" hidden="1">
      <c r="A387" s="211" t="s">
        <v>673</v>
      </c>
      <c r="B387" s="214" t="s">
        <v>682</v>
      </c>
      <c r="C387" s="214"/>
      <c r="D387" s="214"/>
      <c r="E387" s="214"/>
      <c r="F387" s="214"/>
      <c r="G387" s="214"/>
      <c r="H387" s="214"/>
      <c r="I387" s="214"/>
      <c r="J387" s="214"/>
      <c r="K387" s="214"/>
    </row>
    <row r="388" spans="1:11" s="204" customFormat="1" ht="15" customHeight="1" hidden="1">
      <c r="A388" s="211"/>
      <c r="B388" s="214"/>
      <c r="C388" s="513" t="s">
        <v>694</v>
      </c>
      <c r="D388" s="513"/>
      <c r="E388" s="513"/>
      <c r="F388" s="513"/>
      <c r="G388" s="513"/>
      <c r="H388" s="513"/>
      <c r="I388" s="513"/>
      <c r="J388" s="513"/>
      <c r="K388" s="513"/>
    </row>
    <row r="389" spans="1:11" s="204" customFormat="1" ht="15" customHeight="1" hidden="1">
      <c r="A389" s="211"/>
      <c r="B389" s="214"/>
      <c r="C389" s="214"/>
      <c r="D389" s="214"/>
      <c r="E389" s="214"/>
      <c r="F389" s="214"/>
      <c r="G389" s="214"/>
      <c r="H389" s="214"/>
      <c r="I389" s="214"/>
      <c r="J389" s="214"/>
      <c r="K389" s="214"/>
    </row>
    <row r="390" spans="1:11" s="204" customFormat="1" ht="22.5" customHeight="1">
      <c r="A390" s="211">
        <v>3</v>
      </c>
      <c r="B390" s="214" t="s">
        <v>695</v>
      </c>
      <c r="C390" s="214"/>
      <c r="D390" s="214"/>
      <c r="E390" s="214"/>
      <c r="F390" s="214"/>
      <c r="G390" s="214"/>
      <c r="H390" s="214"/>
      <c r="I390" s="214"/>
      <c r="J390" s="214"/>
      <c r="K390" s="214"/>
    </row>
    <row r="391" spans="1:11" s="204" customFormat="1" ht="23.25" customHeight="1">
      <c r="A391" s="211">
        <v>4</v>
      </c>
      <c r="B391" s="100" t="s">
        <v>696</v>
      </c>
      <c r="C391" s="214"/>
      <c r="D391" s="214"/>
      <c r="E391" s="214"/>
      <c r="F391" s="214"/>
      <c r="G391" s="214"/>
      <c r="H391" s="214"/>
      <c r="I391" s="214"/>
      <c r="J391" s="214"/>
      <c r="K391" s="214"/>
    </row>
    <row r="392" spans="1:2" ht="15" customHeight="1" hidden="1">
      <c r="A392" s="213" t="s">
        <v>697</v>
      </c>
      <c r="B392" s="455" t="s">
        <v>698</v>
      </c>
    </row>
    <row r="393" spans="1:11" ht="15" customHeight="1" hidden="1">
      <c r="A393" s="213" t="s">
        <v>697</v>
      </c>
      <c r="B393" s="455" t="s">
        <v>699</v>
      </c>
      <c r="I393" s="456" t="s">
        <v>700</v>
      </c>
      <c r="J393" s="456"/>
      <c r="K393" s="456" t="s">
        <v>701</v>
      </c>
    </row>
    <row r="394" spans="1:11" ht="15" customHeight="1" hidden="1">
      <c r="A394" s="213"/>
      <c r="C394" s="100" t="s">
        <v>702</v>
      </c>
      <c r="I394" s="301">
        <v>95000000</v>
      </c>
      <c r="J394" s="301"/>
      <c r="K394" s="301">
        <v>72299999</v>
      </c>
    </row>
    <row r="395" spans="1:11" ht="15" customHeight="1" hidden="1">
      <c r="A395" s="213"/>
      <c r="C395" s="100" t="s">
        <v>703</v>
      </c>
      <c r="I395" s="301">
        <v>3822000</v>
      </c>
      <c r="J395" s="301"/>
      <c r="K395" s="301">
        <v>2783000</v>
      </c>
    </row>
    <row r="396" spans="1:11" ht="15" customHeight="1" hidden="1">
      <c r="A396" s="213"/>
      <c r="C396" s="100" t="s">
        <v>704</v>
      </c>
      <c r="I396" s="301">
        <v>0</v>
      </c>
      <c r="J396" s="301"/>
      <c r="K396" s="301">
        <v>19500000</v>
      </c>
    </row>
    <row r="397" spans="1:11" ht="15.75" customHeight="1" hidden="1">
      <c r="A397" s="213"/>
      <c r="C397" s="194" t="s">
        <v>705</v>
      </c>
      <c r="I397" s="457">
        <f>SUM(I394:I396)</f>
        <v>98822000</v>
      </c>
      <c r="J397" s="369"/>
      <c r="K397" s="457">
        <f>SUM(K394:K396)</f>
        <v>94582999</v>
      </c>
    </row>
    <row r="398" ht="15.75" customHeight="1" hidden="1">
      <c r="A398" s="213"/>
    </row>
    <row r="399" spans="1:11" ht="15" customHeight="1" hidden="1">
      <c r="A399" s="213" t="s">
        <v>706</v>
      </c>
      <c r="B399" s="455" t="s">
        <v>707</v>
      </c>
      <c r="I399" s="458" t="s">
        <v>708</v>
      </c>
      <c r="J399" s="456"/>
      <c r="K399" s="458" t="s">
        <v>709</v>
      </c>
    </row>
    <row r="400" spans="1:12" ht="15" customHeight="1" hidden="1">
      <c r="A400" s="213"/>
      <c r="B400" s="100" t="s">
        <v>710</v>
      </c>
      <c r="I400" s="459">
        <f>10253213600+745000000</f>
        <v>10998213600</v>
      </c>
      <c r="K400" s="301">
        <v>6355657057</v>
      </c>
      <c r="L400" s="304"/>
    </row>
    <row r="401" spans="1:11" ht="15" customHeight="1" hidden="1">
      <c r="A401" s="213"/>
      <c r="B401" s="100" t="s">
        <v>711</v>
      </c>
      <c r="I401" s="259">
        <f>K401</f>
        <v>453097032</v>
      </c>
      <c r="K401" s="301">
        <v>453097032</v>
      </c>
    </row>
    <row r="402" ht="15" customHeight="1" hidden="1">
      <c r="A402" s="213"/>
    </row>
    <row r="403" ht="15" customHeight="1" hidden="1"/>
    <row r="404" spans="8:11" ht="15" customHeight="1" hidden="1">
      <c r="H404" s="460"/>
      <c r="I404" s="460"/>
      <c r="J404" s="460"/>
      <c r="K404" s="460"/>
    </row>
    <row r="405" spans="7:11" ht="18" customHeight="1">
      <c r="G405" s="514" t="s">
        <v>717</v>
      </c>
      <c r="H405" s="514"/>
      <c r="I405" s="514"/>
      <c r="J405" s="514"/>
      <c r="K405" s="514"/>
    </row>
    <row r="406" spans="1:11" ht="20.25" customHeight="1">
      <c r="A406" s="515" t="s">
        <v>667</v>
      </c>
      <c r="B406" s="515"/>
      <c r="C406" s="515"/>
      <c r="D406" s="322"/>
      <c r="E406" s="322"/>
      <c r="F406" s="461"/>
      <c r="G406" s="462"/>
      <c r="H406" s="462"/>
      <c r="I406" s="516" t="s">
        <v>345</v>
      </c>
      <c r="J406" s="516"/>
      <c r="K406" s="462"/>
    </row>
    <row r="407" ht="10.5" customHeight="1"/>
    <row r="408" ht="16.5" customHeight="1"/>
    <row r="409" ht="16.5" customHeight="1"/>
    <row r="410" spans="1:11" ht="16.5" customHeight="1">
      <c r="A410" s="190"/>
      <c r="B410" s="191"/>
      <c r="J410" s="191"/>
      <c r="K410" s="191"/>
    </row>
    <row r="411" spans="1:11" ht="19.5" customHeight="1">
      <c r="A411" s="463" t="s">
        <v>712</v>
      </c>
      <c r="B411" s="208"/>
      <c r="C411" s="208"/>
      <c r="D411" s="464"/>
      <c r="E411" s="464"/>
      <c r="F411" s="461"/>
      <c r="G411" s="461"/>
      <c r="H411" s="461"/>
      <c r="I411" s="465" t="s">
        <v>279</v>
      </c>
      <c r="J411" s="461"/>
      <c r="K411" s="461"/>
    </row>
    <row r="417" s="467" customFormat="1" ht="19.5" customHeight="1">
      <c r="A417" s="466"/>
    </row>
    <row r="418" s="467" customFormat="1" ht="19.5" customHeight="1">
      <c r="A418" s="466"/>
    </row>
    <row r="419" s="467" customFormat="1" ht="19.5" customHeight="1">
      <c r="A419" s="466"/>
    </row>
    <row r="420" s="467" customFormat="1" ht="19.5" customHeight="1">
      <c r="A420" s="466"/>
    </row>
    <row r="421" s="467" customFormat="1" ht="19.5" customHeight="1">
      <c r="A421" s="466"/>
    </row>
    <row r="422" s="467" customFormat="1" ht="19.5" customHeight="1">
      <c r="A422" s="466"/>
    </row>
    <row r="423" s="467" customFormat="1" ht="19.5" customHeight="1">
      <c r="A423" s="466"/>
    </row>
    <row r="424" s="467" customFormat="1" ht="19.5" customHeight="1">
      <c r="A424" s="466"/>
    </row>
    <row r="425" s="467" customFormat="1" ht="19.5" customHeight="1">
      <c r="A425" s="466"/>
    </row>
    <row r="426" s="467" customFormat="1" ht="19.5" customHeight="1">
      <c r="A426" s="466"/>
    </row>
    <row r="427" s="467" customFormat="1" ht="19.5" customHeight="1">
      <c r="A427" s="466"/>
    </row>
    <row r="428" s="467" customFormat="1" ht="19.5" customHeight="1">
      <c r="A428" s="466"/>
    </row>
    <row r="429" s="467" customFormat="1" ht="19.5" customHeight="1">
      <c r="A429" s="466"/>
    </row>
    <row r="430" s="467" customFormat="1" ht="19.5" customHeight="1">
      <c r="A430" s="466"/>
    </row>
    <row r="431" s="467" customFormat="1" ht="19.5" customHeight="1">
      <c r="A431" s="466"/>
    </row>
    <row r="432" s="467" customFormat="1" ht="19.5" customHeight="1">
      <c r="A432" s="466"/>
    </row>
    <row r="433" s="467" customFormat="1" ht="19.5" customHeight="1">
      <c r="A433" s="466"/>
    </row>
    <row r="434" s="467" customFormat="1" ht="19.5" customHeight="1">
      <c r="A434" s="466"/>
    </row>
    <row r="435" s="467" customFormat="1" ht="19.5" customHeight="1">
      <c r="A435" s="466"/>
    </row>
    <row r="436" s="467" customFormat="1" ht="19.5" customHeight="1">
      <c r="A436" s="466"/>
    </row>
    <row r="437" s="467" customFormat="1" ht="19.5" customHeight="1">
      <c r="A437" s="466"/>
    </row>
  </sheetData>
  <sheetProtection/>
  <mergeCells count="73">
    <mergeCell ref="B8:K8"/>
    <mergeCell ref="B12:K12"/>
    <mergeCell ref="B13:K13"/>
    <mergeCell ref="B14:K14"/>
    <mergeCell ref="A1:I1"/>
    <mergeCell ref="B5:K5"/>
    <mergeCell ref="B6:K6"/>
    <mergeCell ref="B7:K7"/>
    <mergeCell ref="B26:K26"/>
    <mergeCell ref="B27:K27"/>
    <mergeCell ref="B28:K28"/>
    <mergeCell ref="B33:G33"/>
    <mergeCell ref="B16:K16"/>
    <mergeCell ref="B18:K18"/>
    <mergeCell ref="B19:K19"/>
    <mergeCell ref="B24:K24"/>
    <mergeCell ref="B42:K42"/>
    <mergeCell ref="B43:K43"/>
    <mergeCell ref="B44:K44"/>
    <mergeCell ref="B45:I45"/>
    <mergeCell ref="B35:K35"/>
    <mergeCell ref="B39:K39"/>
    <mergeCell ref="B40:K40"/>
    <mergeCell ref="B41:I41"/>
    <mergeCell ref="B56:K56"/>
    <mergeCell ref="B57:I57"/>
    <mergeCell ref="B62:K62"/>
    <mergeCell ref="B64:I64"/>
    <mergeCell ref="B48:G48"/>
    <mergeCell ref="B50:I50"/>
    <mergeCell ref="B51:K51"/>
    <mergeCell ref="B53:K53"/>
    <mergeCell ref="B85:K85"/>
    <mergeCell ref="B90:K90"/>
    <mergeCell ref="B105:G105"/>
    <mergeCell ref="B158:K158"/>
    <mergeCell ref="B65:K65"/>
    <mergeCell ref="B79:G79"/>
    <mergeCell ref="B80:K80"/>
    <mergeCell ref="B84:K84"/>
    <mergeCell ref="B219:H219"/>
    <mergeCell ref="B220:G220"/>
    <mergeCell ref="B221:E221"/>
    <mergeCell ref="B222:G222"/>
    <mergeCell ref="B188:H188"/>
    <mergeCell ref="B215:E215"/>
    <mergeCell ref="B216:H216"/>
    <mergeCell ref="B217:H217"/>
    <mergeCell ref="B322:E322"/>
    <mergeCell ref="B323:E323"/>
    <mergeCell ref="B324:E324"/>
    <mergeCell ref="B329:E329"/>
    <mergeCell ref="B262:G262"/>
    <mergeCell ref="B291:K291"/>
    <mergeCell ref="B308:E308"/>
    <mergeCell ref="B321:C321"/>
    <mergeCell ref="B358:K358"/>
    <mergeCell ref="B370:K370"/>
    <mergeCell ref="C372:K372"/>
    <mergeCell ref="C374:K374"/>
    <mergeCell ref="B338:K338"/>
    <mergeCell ref="B339:K339"/>
    <mergeCell ref="B340:K340"/>
    <mergeCell ref="B348:K348"/>
    <mergeCell ref="C386:K386"/>
    <mergeCell ref="C388:K388"/>
    <mergeCell ref="G405:K405"/>
    <mergeCell ref="A406:C406"/>
    <mergeCell ref="I406:J406"/>
    <mergeCell ref="C376:K376"/>
    <mergeCell ref="C378:K378"/>
    <mergeCell ref="B382:K382"/>
    <mergeCell ref="C384:K384"/>
  </mergeCells>
  <printOptions/>
  <pageMargins left="0.7480314960629921" right="0" top="0.1968503937007874" bottom="0.5905511811023623" header="0.5118110236220472" footer="0.5118110236220472"/>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minhnt</cp:lastModifiedBy>
  <cp:lastPrinted>2012-10-17T03:39:32Z</cp:lastPrinted>
  <dcterms:created xsi:type="dcterms:W3CDTF">2011-01-30T07:26:26Z</dcterms:created>
  <dcterms:modified xsi:type="dcterms:W3CDTF">2012-10-18T09:20:19Z</dcterms:modified>
  <cp:category/>
  <cp:version/>
  <cp:contentType/>
  <cp:contentStatus/>
</cp:coreProperties>
</file>